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ASŘ - Architektonicko - s..." sheetId="2" r:id="rId2"/>
    <sheet name="VORN - Vedlejší a ostatní..." sheetId="3" r:id="rId3"/>
    <sheet name="Pokyny pro vyplnění" sheetId="4" r:id="rId4"/>
  </sheets>
  <definedNames>
    <definedName name="_xlnm.Print_Area" localSheetId="0">'Rekapitulace stavby'!$D$4:$AO$33,'Rekapitulace stavby'!$C$39:$AQ$54</definedName>
    <definedName name="_xlnm.Print_Titles" localSheetId="0">'Rekapitulace stavby'!$49:$49</definedName>
    <definedName name="_xlnm._FilterDatabase" localSheetId="1" hidden="1">'ASŘ - Architektonicko - s...'!$C$90:$K$269</definedName>
    <definedName name="_xlnm.Print_Area" localSheetId="1">'ASŘ - Architektonicko - s...'!$C$4:$J$36,'ASŘ - Architektonicko - s...'!$C$42:$J$72,'ASŘ - Architektonicko - s...'!$C$78:$K$269</definedName>
    <definedName name="_xlnm.Print_Titles" localSheetId="1">'ASŘ - Architektonicko - s...'!$90:$90</definedName>
    <definedName name="_xlnm._FilterDatabase" localSheetId="2" hidden="1">'VORN - Vedlejší a ostatní...'!$C$79:$K$89</definedName>
    <definedName name="_xlnm.Print_Area" localSheetId="2">'VORN - Vedlejší a ostatní...'!$C$4:$J$36,'VORN - Vedlejší a ostatní...'!$C$42:$J$61,'VORN - Vedlejší a ostatní...'!$C$67:$K$89</definedName>
    <definedName name="_xlnm.Print_Titles" localSheetId="2">'VORN - Vedlejší a ostatní...'!$79:$79</definedName>
    <definedName name="_xlnm.Print_Area" localSheetId="3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3"/>
  <c r="AX53"/>
  <c i="3" r="BI89"/>
  <c r="BH89"/>
  <c r="BG89"/>
  <c r="BF89"/>
  <c r="T89"/>
  <c r="T88"/>
  <c r="R89"/>
  <c r="R88"/>
  <c r="P89"/>
  <c r="P88"/>
  <c r="BK89"/>
  <c r="BK88"/>
  <c r="J88"/>
  <c r="J89"/>
  <c r="BE89"/>
  <c r="J60"/>
  <c r="BI87"/>
  <c r="BH87"/>
  <c r="BG87"/>
  <c r="BF87"/>
  <c r="T87"/>
  <c r="T86"/>
  <c r="R87"/>
  <c r="R86"/>
  <c r="P87"/>
  <c r="P86"/>
  <c r="BK87"/>
  <c r="BK86"/>
  <c r="J86"/>
  <c r="J87"/>
  <c r="BE87"/>
  <c r="J59"/>
  <c r="BI85"/>
  <c r="BH85"/>
  <c r="BG85"/>
  <c r="BF85"/>
  <c r="T85"/>
  <c r="R85"/>
  <c r="P85"/>
  <c r="BK85"/>
  <c r="J85"/>
  <c r="BE85"/>
  <c r="BI84"/>
  <c r="BH84"/>
  <c r="BG84"/>
  <c r="BF84"/>
  <c r="T84"/>
  <c r="R84"/>
  <c r="P84"/>
  <c r="BK84"/>
  <c r="J84"/>
  <c r="BE84"/>
  <c r="BI83"/>
  <c r="F34"/>
  <c i="1" r="BD53"/>
  <c i="3" r="BH83"/>
  <c r="F33"/>
  <c i="1" r="BC53"/>
  <c i="3" r="BG83"/>
  <c r="F32"/>
  <c i="1" r="BB53"/>
  <c i="3" r="BF83"/>
  <c r="J31"/>
  <c i="1" r="AW53"/>
  <c i="3" r="F31"/>
  <c i="1" r="BA53"/>
  <c i="3" r="T83"/>
  <c r="T82"/>
  <c r="T81"/>
  <c r="T80"/>
  <c r="R83"/>
  <c r="R82"/>
  <c r="R81"/>
  <c r="R80"/>
  <c r="P83"/>
  <c r="P82"/>
  <c r="P81"/>
  <c r="P80"/>
  <c i="1" r="AU53"/>
  <c i="3" r="BK83"/>
  <c r="BK82"/>
  <c r="J82"/>
  <c r="BK81"/>
  <c r="J81"/>
  <c r="BK80"/>
  <c r="J80"/>
  <c r="J56"/>
  <c r="J27"/>
  <c i="1" r="AG53"/>
  <c i="3" r="J83"/>
  <c r="BE83"/>
  <c r="J30"/>
  <c i="1" r="AV53"/>
  <c i="3" r="F30"/>
  <c i="1" r="AZ53"/>
  <c i="3" r="J58"/>
  <c r="J57"/>
  <c r="J76"/>
  <c r="F76"/>
  <c r="F74"/>
  <c r="E72"/>
  <c r="J51"/>
  <c r="F51"/>
  <c r="F49"/>
  <c r="E47"/>
  <c r="J36"/>
  <c r="J18"/>
  <c r="E18"/>
  <c r="F77"/>
  <c r="F52"/>
  <c r="J17"/>
  <c r="J12"/>
  <c r="J74"/>
  <c r="J49"/>
  <c r="E7"/>
  <c r="E70"/>
  <c r="E45"/>
  <c i="1" r="AY52"/>
  <c r="AX52"/>
  <c i="2" r="BI269"/>
  <c r="BH269"/>
  <c r="BG269"/>
  <c r="BF269"/>
  <c r="T269"/>
  <c r="R269"/>
  <c r="P269"/>
  <c r="BK269"/>
  <c r="J269"/>
  <c r="BE269"/>
  <c r="BI268"/>
  <c r="BH268"/>
  <c r="BG268"/>
  <c r="BF268"/>
  <c r="T268"/>
  <c r="R268"/>
  <c r="P268"/>
  <c r="BK268"/>
  <c r="J268"/>
  <c r="BE268"/>
  <c r="BI267"/>
  <c r="BH267"/>
  <c r="BG267"/>
  <c r="BF267"/>
  <c r="T267"/>
  <c r="R267"/>
  <c r="P267"/>
  <c r="BK267"/>
  <c r="J267"/>
  <c r="BE267"/>
  <c r="BI262"/>
  <c r="BH262"/>
  <c r="BG262"/>
  <c r="BF262"/>
  <c r="T262"/>
  <c r="T261"/>
  <c r="R262"/>
  <c r="R261"/>
  <c r="P262"/>
  <c r="P261"/>
  <c r="BK262"/>
  <c r="BK261"/>
  <c r="J261"/>
  <c r="J262"/>
  <c r="BE262"/>
  <c r="J71"/>
  <c r="BI257"/>
  <c r="BH257"/>
  <c r="BG257"/>
  <c r="BF257"/>
  <c r="T257"/>
  <c r="R257"/>
  <c r="P257"/>
  <c r="BK257"/>
  <c r="J257"/>
  <c r="BE257"/>
  <c r="BI253"/>
  <c r="BH253"/>
  <c r="BG253"/>
  <c r="BF253"/>
  <c r="T253"/>
  <c r="R253"/>
  <c r="P253"/>
  <c r="BK253"/>
  <c r="J253"/>
  <c r="BE253"/>
  <c r="BI247"/>
  <c r="BH247"/>
  <c r="BG247"/>
  <c r="BF247"/>
  <c r="T247"/>
  <c r="T246"/>
  <c r="R247"/>
  <c r="R246"/>
  <c r="P247"/>
  <c r="P246"/>
  <c r="BK247"/>
  <c r="BK246"/>
  <c r="J246"/>
  <c r="J247"/>
  <c r="BE247"/>
  <c r="J70"/>
  <c r="BI245"/>
  <c r="BH245"/>
  <c r="BG245"/>
  <c r="BF245"/>
  <c r="T245"/>
  <c r="R245"/>
  <c r="P245"/>
  <c r="BK245"/>
  <c r="J245"/>
  <c r="BE245"/>
  <c r="BI243"/>
  <c r="BH243"/>
  <c r="BG243"/>
  <c r="BF243"/>
  <c r="T243"/>
  <c r="R243"/>
  <c r="P243"/>
  <c r="BK243"/>
  <c r="J243"/>
  <c r="BE243"/>
  <c r="BI239"/>
  <c r="BH239"/>
  <c r="BG239"/>
  <c r="BF239"/>
  <c r="T239"/>
  <c r="R239"/>
  <c r="P239"/>
  <c r="BK239"/>
  <c r="J239"/>
  <c r="BE239"/>
  <c r="BI235"/>
  <c r="BH235"/>
  <c r="BG235"/>
  <c r="BF235"/>
  <c r="T235"/>
  <c r="R235"/>
  <c r="P235"/>
  <c r="BK235"/>
  <c r="J235"/>
  <c r="BE235"/>
  <c r="BI233"/>
  <c r="BH233"/>
  <c r="BG233"/>
  <c r="BF233"/>
  <c r="T233"/>
  <c r="R233"/>
  <c r="P233"/>
  <c r="BK233"/>
  <c r="J233"/>
  <c r="BE233"/>
  <c r="BI230"/>
  <c r="BH230"/>
  <c r="BG230"/>
  <c r="BF230"/>
  <c r="T230"/>
  <c r="R230"/>
  <c r="P230"/>
  <c r="BK230"/>
  <c r="J230"/>
  <c r="BE230"/>
  <c r="BI226"/>
  <c r="BH226"/>
  <c r="BG226"/>
  <c r="BF226"/>
  <c r="T226"/>
  <c r="R226"/>
  <c r="P226"/>
  <c r="BK226"/>
  <c r="J226"/>
  <c r="BE226"/>
  <c r="BI225"/>
  <c r="BH225"/>
  <c r="BG225"/>
  <c r="BF225"/>
  <c r="T225"/>
  <c r="R225"/>
  <c r="P225"/>
  <c r="BK225"/>
  <c r="J225"/>
  <c r="BE225"/>
  <c r="BI224"/>
  <c r="BH224"/>
  <c r="BG224"/>
  <c r="BF224"/>
  <c r="T224"/>
  <c r="R224"/>
  <c r="P224"/>
  <c r="BK224"/>
  <c r="J224"/>
  <c r="BE224"/>
  <c r="BI220"/>
  <c r="BH220"/>
  <c r="BG220"/>
  <c r="BF220"/>
  <c r="T220"/>
  <c r="T219"/>
  <c r="R220"/>
  <c r="R219"/>
  <c r="P220"/>
  <c r="P219"/>
  <c r="BK220"/>
  <c r="BK219"/>
  <c r="J219"/>
  <c r="J220"/>
  <c r="BE220"/>
  <c r="J69"/>
  <c r="BI213"/>
  <c r="BH213"/>
  <c r="BG213"/>
  <c r="BF213"/>
  <c r="T213"/>
  <c r="T212"/>
  <c r="R213"/>
  <c r="R212"/>
  <c r="P213"/>
  <c r="P212"/>
  <c r="BK213"/>
  <c r="BK212"/>
  <c r="J212"/>
  <c r="J213"/>
  <c r="BE213"/>
  <c r="J68"/>
  <c r="BI211"/>
  <c r="BH211"/>
  <c r="BG211"/>
  <c r="BF211"/>
  <c r="T211"/>
  <c r="R211"/>
  <c r="P211"/>
  <c r="BK211"/>
  <c r="J211"/>
  <c r="BE211"/>
  <c r="BI207"/>
  <c r="BH207"/>
  <c r="BG207"/>
  <c r="BF207"/>
  <c r="T207"/>
  <c r="R207"/>
  <c r="P207"/>
  <c r="BK207"/>
  <c r="J207"/>
  <c r="BE207"/>
  <c r="BI206"/>
  <c r="BH206"/>
  <c r="BG206"/>
  <c r="BF206"/>
  <c r="T206"/>
  <c r="R206"/>
  <c r="P206"/>
  <c r="BK206"/>
  <c r="J206"/>
  <c r="BE206"/>
  <c r="BI205"/>
  <c r="BH205"/>
  <c r="BG205"/>
  <c r="BF205"/>
  <c r="T205"/>
  <c r="R205"/>
  <c r="P205"/>
  <c r="BK205"/>
  <c r="J205"/>
  <c r="BE205"/>
  <c r="BI204"/>
  <c r="BH204"/>
  <c r="BG204"/>
  <c r="BF204"/>
  <c r="T204"/>
  <c r="R204"/>
  <c r="P204"/>
  <c r="BK204"/>
  <c r="J204"/>
  <c r="BE204"/>
  <c r="BI200"/>
  <c r="BH200"/>
  <c r="BG200"/>
  <c r="BF200"/>
  <c r="T200"/>
  <c r="R200"/>
  <c r="P200"/>
  <c r="BK200"/>
  <c r="J200"/>
  <c r="BE200"/>
  <c r="BI196"/>
  <c r="BH196"/>
  <c r="BG196"/>
  <c r="BF196"/>
  <c r="T196"/>
  <c r="T195"/>
  <c r="R196"/>
  <c r="R195"/>
  <c r="P196"/>
  <c r="P195"/>
  <c r="BK196"/>
  <c r="BK195"/>
  <c r="J195"/>
  <c r="J196"/>
  <c r="BE196"/>
  <c r="J67"/>
  <c r="BI187"/>
  <c r="BH187"/>
  <c r="BG187"/>
  <c r="BF187"/>
  <c r="T187"/>
  <c r="T186"/>
  <c r="R187"/>
  <c r="R186"/>
  <c r="P187"/>
  <c r="P186"/>
  <c r="BK187"/>
  <c r="BK186"/>
  <c r="J186"/>
  <c r="J187"/>
  <c r="BE187"/>
  <c r="J66"/>
  <c r="BI185"/>
  <c r="BH185"/>
  <c r="BG185"/>
  <c r="BF185"/>
  <c r="T185"/>
  <c r="R185"/>
  <c r="P185"/>
  <c r="BK185"/>
  <c r="J185"/>
  <c r="BE185"/>
  <c r="BI184"/>
  <c r="BH184"/>
  <c r="BG184"/>
  <c r="BF184"/>
  <c r="T184"/>
  <c r="T183"/>
  <c r="R184"/>
  <c r="R183"/>
  <c r="P184"/>
  <c r="P183"/>
  <c r="BK184"/>
  <c r="BK183"/>
  <c r="J183"/>
  <c r="J184"/>
  <c r="BE184"/>
  <c r="J65"/>
  <c r="BI182"/>
  <c r="BH182"/>
  <c r="BG182"/>
  <c r="BF182"/>
  <c r="T182"/>
  <c r="R182"/>
  <c r="P182"/>
  <c r="BK182"/>
  <c r="J182"/>
  <c r="BE182"/>
  <c r="BI178"/>
  <c r="BH178"/>
  <c r="BG178"/>
  <c r="BF178"/>
  <c r="T178"/>
  <c r="R178"/>
  <c r="P178"/>
  <c r="BK178"/>
  <c r="J178"/>
  <c r="BE178"/>
  <c r="BI174"/>
  <c r="BH174"/>
  <c r="BG174"/>
  <c r="BF174"/>
  <c r="T174"/>
  <c r="R174"/>
  <c r="P174"/>
  <c r="BK174"/>
  <c r="J174"/>
  <c r="BE174"/>
  <c r="BI170"/>
  <c r="BH170"/>
  <c r="BG170"/>
  <c r="BF170"/>
  <c r="T170"/>
  <c r="R170"/>
  <c r="P170"/>
  <c r="BK170"/>
  <c r="J170"/>
  <c r="BE170"/>
  <c r="BI166"/>
  <c r="BH166"/>
  <c r="BG166"/>
  <c r="BF166"/>
  <c r="T166"/>
  <c r="R166"/>
  <c r="P166"/>
  <c r="BK166"/>
  <c r="J166"/>
  <c r="BE166"/>
  <c r="BI162"/>
  <c r="BH162"/>
  <c r="BG162"/>
  <c r="BF162"/>
  <c r="T162"/>
  <c r="R162"/>
  <c r="P162"/>
  <c r="BK162"/>
  <c r="J162"/>
  <c r="BE162"/>
  <c r="BI158"/>
  <c r="BH158"/>
  <c r="BG158"/>
  <c r="BF158"/>
  <c r="T158"/>
  <c r="T157"/>
  <c r="T156"/>
  <c r="R158"/>
  <c r="R157"/>
  <c r="R156"/>
  <c r="P158"/>
  <c r="P157"/>
  <c r="P156"/>
  <c r="BK158"/>
  <c r="BK157"/>
  <c r="J157"/>
  <c r="BK156"/>
  <c r="J156"/>
  <c r="J158"/>
  <c r="BE158"/>
  <c r="J64"/>
  <c r="J63"/>
  <c r="BI155"/>
  <c r="BH155"/>
  <c r="BG155"/>
  <c r="BF155"/>
  <c r="T155"/>
  <c r="T154"/>
  <c r="R155"/>
  <c r="R154"/>
  <c r="P155"/>
  <c r="P154"/>
  <c r="BK155"/>
  <c r="BK154"/>
  <c r="J154"/>
  <c r="J155"/>
  <c r="BE155"/>
  <c r="J62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/>
  <c r="BI149"/>
  <c r="BH149"/>
  <c r="BG149"/>
  <c r="BF149"/>
  <c r="T149"/>
  <c r="R149"/>
  <c r="P149"/>
  <c r="BK149"/>
  <c r="J149"/>
  <c r="BE149"/>
  <c r="BI148"/>
  <c r="BH148"/>
  <c r="BG148"/>
  <c r="BF148"/>
  <c r="T148"/>
  <c r="R148"/>
  <c r="P148"/>
  <c r="BK148"/>
  <c r="J148"/>
  <c r="BE148"/>
  <c r="BI147"/>
  <c r="BH147"/>
  <c r="BG147"/>
  <c r="BF147"/>
  <c r="T147"/>
  <c r="R147"/>
  <c r="P147"/>
  <c r="BK147"/>
  <c r="J147"/>
  <c r="BE147"/>
  <c r="BI146"/>
  <c r="BH146"/>
  <c r="BG146"/>
  <c r="BF146"/>
  <c r="T146"/>
  <c r="R146"/>
  <c r="P146"/>
  <c r="BK146"/>
  <c r="J146"/>
  <c r="BE146"/>
  <c r="BI144"/>
  <c r="BH144"/>
  <c r="BG144"/>
  <c r="BF144"/>
  <c r="T144"/>
  <c r="R144"/>
  <c r="P144"/>
  <c r="BK144"/>
  <c r="J144"/>
  <c r="BE144"/>
  <c r="BI143"/>
  <c r="BH143"/>
  <c r="BG143"/>
  <c r="BF143"/>
  <c r="T143"/>
  <c r="T142"/>
  <c r="R143"/>
  <c r="R142"/>
  <c r="P143"/>
  <c r="P142"/>
  <c r="BK143"/>
  <c r="BK142"/>
  <c r="J142"/>
  <c r="J143"/>
  <c r="BE143"/>
  <c r="J61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/>
  <c r="BI136"/>
  <c r="BH136"/>
  <c r="BG136"/>
  <c r="BF136"/>
  <c r="T136"/>
  <c r="R136"/>
  <c r="P136"/>
  <c r="BK136"/>
  <c r="J136"/>
  <c r="BE136"/>
  <c r="BI132"/>
  <c r="BH132"/>
  <c r="BG132"/>
  <c r="BF132"/>
  <c r="T132"/>
  <c r="R132"/>
  <c r="P132"/>
  <c r="BK132"/>
  <c r="J132"/>
  <c r="BE132"/>
  <c r="BI128"/>
  <c r="BH128"/>
  <c r="BG128"/>
  <c r="BF128"/>
  <c r="T128"/>
  <c r="R128"/>
  <c r="P128"/>
  <c r="BK128"/>
  <c r="J128"/>
  <c r="BE128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T122"/>
  <c r="R123"/>
  <c r="R122"/>
  <c r="P123"/>
  <c r="P122"/>
  <c r="BK123"/>
  <c r="BK122"/>
  <c r="J122"/>
  <c r="J123"/>
  <c r="BE123"/>
  <c r="J60"/>
  <c r="BI121"/>
  <c r="BH121"/>
  <c r="BG121"/>
  <c r="BF121"/>
  <c r="T121"/>
  <c r="R121"/>
  <c r="P121"/>
  <c r="BK121"/>
  <c r="J121"/>
  <c r="BE121"/>
  <c r="BI117"/>
  <c r="BH117"/>
  <c r="BG117"/>
  <c r="BF117"/>
  <c r="T117"/>
  <c r="R117"/>
  <c r="P117"/>
  <c r="BK117"/>
  <c r="J117"/>
  <c r="BE117"/>
  <c r="BI113"/>
  <c r="BH113"/>
  <c r="BG113"/>
  <c r="BF113"/>
  <c r="T113"/>
  <c r="R113"/>
  <c r="P113"/>
  <c r="BK113"/>
  <c r="J113"/>
  <c r="BE113"/>
  <c r="BI109"/>
  <c r="BH109"/>
  <c r="BG109"/>
  <c r="BF109"/>
  <c r="T109"/>
  <c r="R109"/>
  <c r="P109"/>
  <c r="BK109"/>
  <c r="J109"/>
  <c r="BE109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3"/>
  <c r="BH103"/>
  <c r="BG103"/>
  <c r="BF103"/>
  <c r="T103"/>
  <c r="T102"/>
  <c r="R103"/>
  <c r="R102"/>
  <c r="P103"/>
  <c r="P102"/>
  <c r="BK103"/>
  <c r="BK102"/>
  <c r="J102"/>
  <c r="J103"/>
  <c r="BE103"/>
  <c r="J59"/>
  <c r="BI98"/>
  <c r="BH98"/>
  <c r="BG98"/>
  <c r="BF98"/>
  <c r="T98"/>
  <c r="R98"/>
  <c r="P98"/>
  <c r="BK98"/>
  <c r="J98"/>
  <c r="BE98"/>
  <c r="BI94"/>
  <c r="F34"/>
  <c i="1" r="BD52"/>
  <c i="2" r="BH94"/>
  <c r="F33"/>
  <c i="1" r="BC52"/>
  <c i="2" r="BG94"/>
  <c r="F32"/>
  <c i="1" r="BB52"/>
  <c i="2" r="BF94"/>
  <c r="J31"/>
  <c i="1" r="AW52"/>
  <c i="2" r="F31"/>
  <c i="1" r="BA52"/>
  <c i="2" r="T94"/>
  <c r="T93"/>
  <c r="T92"/>
  <c r="T91"/>
  <c r="R94"/>
  <c r="R93"/>
  <c r="R92"/>
  <c r="R91"/>
  <c r="P94"/>
  <c r="P93"/>
  <c r="P92"/>
  <c r="P91"/>
  <c i="1" r="AU52"/>
  <c i="2" r="BK94"/>
  <c r="BK93"/>
  <c r="J93"/>
  <c r="BK92"/>
  <c r="J92"/>
  <c r="BK91"/>
  <c r="J91"/>
  <c r="J56"/>
  <c r="J27"/>
  <c i="1" r="AG52"/>
  <c i="2" r="J94"/>
  <c r="BE94"/>
  <c r="J30"/>
  <c i="1" r="AV52"/>
  <c i="2" r="F30"/>
  <c i="1" r="AZ52"/>
  <c i="2" r="J58"/>
  <c r="J57"/>
  <c r="J87"/>
  <c r="F87"/>
  <c r="F85"/>
  <c r="E83"/>
  <c r="J51"/>
  <c r="F51"/>
  <c r="F49"/>
  <c r="E47"/>
  <c r="J36"/>
  <c r="J18"/>
  <c r="E18"/>
  <c r="F88"/>
  <c r="F52"/>
  <c r="J17"/>
  <c r="J12"/>
  <c r="J85"/>
  <c r="J49"/>
  <c r="E7"/>
  <c r="E81"/>
  <c r="E45"/>
  <c i="1"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3"/>
  <c r="AN53"/>
  <c r="AT52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<sst xmlns="http://schemas.openxmlformats.org/spreadsheetml/2006/main">
  <si>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</si>
  <si>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</si>
  <si>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</si>
  <si>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</si>
  <si>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</si>
  <si>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</si>
  <si>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</si>
  <si>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{354952c9-9515-4d40-92f2-6b2c971f506c}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</si>
  <si>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</si>
  <si>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</si>
  <si>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</si>
  <si>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</si>
  <si>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</si>
  <si>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</si>
  <si>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</si>
  <si>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</si>
  <si>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290/2018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</si>
  <si>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</si>
  <si>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</si>
  <si>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Stavební úpravy v pokoji domova pro seniory Dobřichovice</t>
  </si>
  <si>
    <t>KSO:</t>
  </si>
  <si>
    <t/>
  </si>
  <si>
    <t>CC-CZ:</t>
  </si>
  <si>
    <t>Místo:</t>
  </si>
  <si>
    <t>Brunšov 365</t>
  </si>
  <si>
    <t>Datum:</t>
  </si>
  <si>
    <t>10. 11. 2018</t>
  </si>
  <si>
    <t>Zadavatel:</t>
  </si>
  <si>
    <t>IČ:</t>
  </si>
  <si>
    <t>Domov pro seniory Dobřichovice p.o.</t>
  </si>
  <si>
    <t>DIČ:</t>
  </si>
  <si>
    <t>Uchazeč:</t>
  </si>
  <si>
    <t>Vyplň údaj</t>
  </si>
  <si>
    <t>Projektant:</t>
  </si>
  <si>
    <t>ra15 a.s.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</si>
  <si>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</si>
  <si>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</si>
  <si>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</si>
  <si>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</si>
  <si>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</si>
  <si>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</si>
  <si>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</si>
  <si>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</si>
  <si>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</si>
  <si>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</si>
  <si>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</si>
  <si>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</si>
  <si>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</si>
  <si>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</si>
  <si>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</si>
  <si>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</si>
  <si>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</si>
  <si>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</si>
  <si>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</si>
  <si>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</si>
  <si>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</si>
  <si>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</si>
  <si>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</si>
  <si>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</si>
  <si>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</si>
  <si>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</si>
  <si>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</si>
  <si>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</si>
  <si>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</si>
  <si>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</si>
  <si>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</si>
  <si>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</si>
  <si>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</si>
  <si>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</si>
  <si>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</si>
  <si>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</si>
  <si>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</si>
  <si>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</si>
  <si>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</si>
  <si>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</si>
  <si>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</si>
  <si>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ASŘ</t>
  </si>
  <si>
    <t>Architektonicko - stavební řešení</t>
  </si>
  <si>
    <t>STA</t>
  </si>
  <si>
    <t>1</t>
  </si>
  <si>
    <t>{590cdea1-ee24-4109-91d0-4dcf0dd0e870}</t>
  </si>
  <si>
    <t>2</t>
  </si>
  <si>
    <t>VORN</t>
  </si>
  <si>
    <t>Vedlejší a ostatní rozpočtové náklady</t>
  </si>
  <si>
    <t>{ba1a6634-101d-455d-bcad-9182245b99e4}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</si>
  <si>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</si>
  <si>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</si>
  <si>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</si>
  <si>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</si>
  <si>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</si>
  <si>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</si>
  <si>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</si>
  <si>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ASŘ - Architektonicko - stavební řešení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</si>
  <si>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</si>
  <si>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</si>
  <si>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</si>
  <si>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</si>
  <si>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</si>
  <si>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</si>
  <si>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</si>
  <si>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</si>
  <si>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</si>
  <si>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</si>
  <si>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</si>
  <si>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</si>
  <si>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</si>
  <si>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741 - Elektroinstalace - silnoproud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</si>
  <si>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</si>
  <si>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</si>
  <si>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</si>
  <si>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</si>
  <si>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</si>
  <si>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</si>
  <si>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</si>
  <si>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</si>
  <si>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</si>
  <si>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</si>
  <si>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</si>
  <si>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</si>
  <si>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</si>
  <si>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</si>
  <si>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</si>
  <si>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</si>
  <si>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</si>
  <si>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</si>
  <si>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</si>
  <si>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</si>
  <si>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</si>
  <si>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</si>
  <si>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</si>
  <si>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3</t>
  </si>
  <si>
    <t>Svislé a kompletní konstrukce</t>
  </si>
  <si>
    <t>K</t>
  </si>
  <si>
    <t>317944321</t>
  </si>
  <si>
    <t xml:space="preserve">Válcované nosníky dodatečně osazované do připravených otvorů  bez zazdění hlav do č. 12</t>
  </si>
  <si>
    <t>t</t>
  </si>
  <si>
    <t>CS ÚRS 2018 01</t>
  </si>
  <si>
    <t>4</t>
  </si>
  <si>
    <t>-1579300827</t>
  </si>
  <si>
    <t>VV</t>
  </si>
  <si>
    <t>ZAJIŠTĚNÍ NADPRAŽÍ OTVORU IPN 120 6X</t>
  </si>
  <si>
    <t>10,8*0,0111</t>
  </si>
  <si>
    <t>Součet</t>
  </si>
  <si>
    <t>340238212</t>
  </si>
  <si>
    <t>Zazdívka otvorů v příčkách nebo stěnách cihlami plnými pálenými plochy přes 0,25 m2 do 1 m2, tloušťky přes 100 mm</t>
  </si>
  <si>
    <t>m2</t>
  </si>
  <si>
    <t>-1247754738</t>
  </si>
  <si>
    <t>DOZDÍVKA DVEŘNÍHO OTVORU</t>
  </si>
  <si>
    <t>6</t>
  </si>
  <si>
    <t>Úpravy povrchů, podlahy a osazování výplní</t>
  </si>
  <si>
    <t>611315421</t>
  </si>
  <si>
    <t>Oprava vápenné omítky vnitřních ploch štukové dvouvrstvé, tloušťky do 20 mm a tloušťky štuku do 3 mm stropů, v rozsahu opravované plochy do 10%</t>
  </si>
  <si>
    <t>-1855972065</t>
  </si>
  <si>
    <t>612315421</t>
  </si>
  <si>
    <t>Oprava vápenné omítky vnitřních ploch štukové dvouvrstvé, tloušťky do 20 mm a tloušťky štuku do 3 mm stěn, v rozsahu opravované plochy do 10%</t>
  </si>
  <si>
    <t>-70161382</t>
  </si>
  <si>
    <t>5</t>
  </si>
  <si>
    <t>612325121</t>
  </si>
  <si>
    <t>Vápenocementová omítka rýh štuková ve stěnách, šířky rýhy do 150 mm</t>
  </si>
  <si>
    <t>1196134501</t>
  </si>
  <si>
    <t>ZAČIŠTĚNÍ OSAZENÍ VÁLC.NOSNÍKŮ</t>
  </si>
  <si>
    <t>5,4*0,12</t>
  </si>
  <si>
    <t>612325223</t>
  </si>
  <si>
    <t>Vápenocementová omítka jednotlivých malých ploch štuková na stěnách, plochy jednotlivě přes 0,25 do 1 m2</t>
  </si>
  <si>
    <t>kus</t>
  </si>
  <si>
    <t>2129551523</t>
  </si>
  <si>
    <t>ZAČIŠTĚNÍ DOZDÍVKY U DVEŘNÍHO OTVORU</t>
  </si>
  <si>
    <t>7</t>
  </si>
  <si>
    <t>619991011</t>
  </si>
  <si>
    <t xml:space="preserve">Zakrytí vnitřních ploch před znečištěním  včetně pozdějšího odkrytí konstrukcí a prvků obalením fólií a přelepením páskou</t>
  </si>
  <si>
    <t>1674308540</t>
  </si>
  <si>
    <t>OCHRANA OKNA</t>
  </si>
  <si>
    <t>1,79*2,45</t>
  </si>
  <si>
    <t>8</t>
  </si>
  <si>
    <t>642942611</t>
  </si>
  <si>
    <t xml:space="preserve">Osazování zárubní nebo rámů kovových dveřních  lisovaných nebo z úhelníků bez dveřních křídel, na montážní pěnu, plochy otvoru do 2,5 m2</t>
  </si>
  <si>
    <t>-301190184</t>
  </si>
  <si>
    <t>DVEŘE DO POKOJE</t>
  </si>
  <si>
    <t>9</t>
  </si>
  <si>
    <t>M</t>
  </si>
  <si>
    <t>55331307</t>
  </si>
  <si>
    <t>zárubeň ocelová pro sádrokarton s drážkou 100 1100 L/P</t>
  </si>
  <si>
    <t>1855618781</t>
  </si>
  <si>
    <t>Ostatní konstrukce a práce, bourání</t>
  </si>
  <si>
    <t>10</t>
  </si>
  <si>
    <t>949101111</t>
  </si>
  <si>
    <t xml:space="preserve">Lešení pomocné pracovní pro objekty pozemních staveb  pro zatížení do 150 kg/m2, o výšce lešeňové podlahy do 1,9 m</t>
  </si>
  <si>
    <t>2023199639</t>
  </si>
  <si>
    <t>11</t>
  </si>
  <si>
    <t>949111111</t>
  </si>
  <si>
    <t>Montáž lešení lehkého kozového trubkového o výšce lešeňové podlahy do 1,2 m</t>
  </si>
  <si>
    <t>sada</t>
  </si>
  <si>
    <t>54098166</t>
  </si>
  <si>
    <t>12</t>
  </si>
  <si>
    <t>952901111</t>
  </si>
  <si>
    <t xml:space="preserve">Vyčištění budov nebo objektů před předáním do užívání  budov bytové nebo občanské výstavby, světlé výšky podlaží do 4 m</t>
  </si>
  <si>
    <t>-652968304</t>
  </si>
  <si>
    <t>19,5+5,82</t>
  </si>
  <si>
    <t>13</t>
  </si>
  <si>
    <t>968062455</t>
  </si>
  <si>
    <t xml:space="preserve">Vybourání dřevěných rámů oken s křídly, dveřních zárubní, vrat, stěn, ostění nebo obkladů  dveřních zárubní, plochy do 2 m2</t>
  </si>
  <si>
    <t>1599998084</t>
  </si>
  <si>
    <t>PŮVODNÍ DVEŘNÍ ZÁRUBNĚ V BOURANÝCH PŘÍČKÁCH</t>
  </si>
  <si>
    <t>0,8*2*2</t>
  </si>
  <si>
    <t>14</t>
  </si>
  <si>
    <t>971033651</t>
  </si>
  <si>
    <t xml:space="preserve">Vybourání otvorů ve zdivu základovém nebo nadzákladovém z cihel, tvárnic, příčkovek  z cihel pálených na maltu vápennou nebo vápenocementovou plochy do 4 m2, tl. do 600 mm</t>
  </si>
  <si>
    <t>m3</t>
  </si>
  <si>
    <t>-2054547320</t>
  </si>
  <si>
    <t>STAVEBNÍ OTVOR PRO DVEŘE</t>
  </si>
  <si>
    <t>0,828*0,5*2,25</t>
  </si>
  <si>
    <t>974031664</t>
  </si>
  <si>
    <t xml:space="preserve">Vysekání rýh ve zdivu cihelném na maltu vápennou nebo vápenocementovou  pro vtahování nosníků do zdí, před vybouráním otvoru do hl. 150 mm, při v. nosníku do 150 mm</t>
  </si>
  <si>
    <t>m</t>
  </si>
  <si>
    <t>1137426837</t>
  </si>
  <si>
    <t>RÝHA PRO OSAZENÍ VÁLC.NOSNÍKŮ</t>
  </si>
  <si>
    <t>1,8*3</t>
  </si>
  <si>
    <t>16</t>
  </si>
  <si>
    <t>978011121</t>
  </si>
  <si>
    <t>Otlučení vápenných nebo vápenocementových omítek vnitřních ploch stropů, v rozsahu přes 5 do 10 %</t>
  </si>
  <si>
    <t>-1851562675</t>
  </si>
  <si>
    <t>17</t>
  </si>
  <si>
    <t>978013121</t>
  </si>
  <si>
    <t>Otlučení vápenných nebo vápenocementových omítek vnitřních ploch stěn s vyškrabáním spar, s očištěním zdiva, v rozsahu přes 5 do 10 %</t>
  </si>
  <si>
    <t>-354520290</t>
  </si>
  <si>
    <t>997</t>
  </si>
  <si>
    <t>Přesun sutě</t>
  </si>
  <si>
    <t>18</t>
  </si>
  <si>
    <t>997013211</t>
  </si>
  <si>
    <t xml:space="preserve">Vnitrostaveništní doprava suti a vybouraných hmot  vodorovně do 50 m svisle ručně (nošením po schodech) pro budovy a haly výšky do 6 m</t>
  </si>
  <si>
    <t>-664312186</t>
  </si>
  <si>
    <t>19</t>
  </si>
  <si>
    <t>997013509</t>
  </si>
  <si>
    <t xml:space="preserve">Odvoz suti a vybouraných hmot na skládku nebo meziskládku  se složením, na vzdálenost Příplatek k ceně za každý další i započatý 1 km přes 1 km</t>
  </si>
  <si>
    <t>-1068580820</t>
  </si>
  <si>
    <t>4,581*20 'Přepočtené koeficientem množství</t>
  </si>
  <si>
    <t>20</t>
  </si>
  <si>
    <t>997013511</t>
  </si>
  <si>
    <t xml:space="preserve">Odvoz suti a vybouraných hmot z meziskládky na skládku  s naložením a se složením, na vzdálenost do 1 km</t>
  </si>
  <si>
    <t>436067474</t>
  </si>
  <si>
    <t>997013803</t>
  </si>
  <si>
    <t>Poplatek za uložení stavebního odpadu na skládce (skládkovné) cihelného zatříděného do Katalogu odpadů pod kódem 170 102</t>
  </si>
  <si>
    <t>-1092469321</t>
  </si>
  <si>
    <t>22</t>
  </si>
  <si>
    <t>997013811</t>
  </si>
  <si>
    <t>Poplatek za uložení stavebního odpadu na skládce (skládkovné) dřevěného zatříděného do Katalogu odpadů pod kódem 170 201</t>
  </si>
  <si>
    <t>-1914000108</t>
  </si>
  <si>
    <t>23</t>
  </si>
  <si>
    <t>997013812</t>
  </si>
  <si>
    <t>Poplatek za uložení stavebního odpadu na skládce (skládkovné) z materiálů na bázi sádry zatříděného do Katalogu odpadů pod kódem 170 802</t>
  </si>
  <si>
    <t>1503594619</t>
  </si>
  <si>
    <t>24</t>
  </si>
  <si>
    <t>997013813</t>
  </si>
  <si>
    <t>Poplatek za uložení stavebního odpadu na skládce (skládkovné) z plastických hmot zatříděného do Katalogu odpadů pod kódem 170 203</t>
  </si>
  <si>
    <t>-492753451</t>
  </si>
  <si>
    <t>25</t>
  </si>
  <si>
    <t>997013831</t>
  </si>
  <si>
    <t>Poplatek za uložení stavebního odpadu na skládce (skládkovné) směsného stavebního a demoličního zatříděného do Katalogu odpadů pod kódem 170 904</t>
  </si>
  <si>
    <t>2050434554</t>
  </si>
  <si>
    <t>0,035+0,446</t>
  </si>
  <si>
    <t>998</t>
  </si>
  <si>
    <t>Přesun hmot</t>
  </si>
  <si>
    <t>26</t>
  </si>
  <si>
    <t>998018001</t>
  </si>
  <si>
    <t xml:space="preserve">Přesun hmot pro budovy občanské výstavby, bydlení, výrobu a služby  ruční - bez užití mechanizace vodorovná dopravní vzdálenost do 100 m pro budovy s jakoukoliv nosnou konstrukcí výšky do 6 m</t>
  </si>
  <si>
    <t>53485327</t>
  </si>
  <si>
    <t>PSV</t>
  </si>
  <si>
    <t>Práce a dodávky PSV</t>
  </si>
  <si>
    <t>725</t>
  </si>
  <si>
    <t>Zdravotechnika - zařizovací předměty</t>
  </si>
  <si>
    <t>27</t>
  </si>
  <si>
    <t>725210821</t>
  </si>
  <si>
    <t xml:space="preserve">Demontáž umyvadel  bez výtokových armatur umyvadel</t>
  </si>
  <si>
    <t>soubor</t>
  </si>
  <si>
    <t>-1938332602</t>
  </si>
  <si>
    <t>PŮVODNÍ UMYVADLO</t>
  </si>
  <si>
    <t>28</t>
  </si>
  <si>
    <t>725219102</t>
  </si>
  <si>
    <t>Umyvadla montáž umyvadel ostatních typů na šrouby do zdiva</t>
  </si>
  <si>
    <t>349272022</t>
  </si>
  <si>
    <t>ZPĚTNÁ MONTÁŽ PŮVODNÍHO UMYVADLO</t>
  </si>
  <si>
    <t>29</t>
  </si>
  <si>
    <t>725820802</t>
  </si>
  <si>
    <t xml:space="preserve">Demontáž baterií  stojánkových do 1 otvoru</t>
  </si>
  <si>
    <t>-974278750</t>
  </si>
  <si>
    <t>30</t>
  </si>
  <si>
    <t>725829131</t>
  </si>
  <si>
    <t>Baterie umyvadlové montáž ostatních typů stojánkových G 1/2</t>
  </si>
  <si>
    <t>1027717430</t>
  </si>
  <si>
    <t>ZPĚTNÁ MONTÁŽ UMYVADLA</t>
  </si>
  <si>
    <t>31</t>
  </si>
  <si>
    <t>725860811</t>
  </si>
  <si>
    <t xml:space="preserve">Demontáž zápachových uzávěrek pro zařizovací předměty  jednoduchých</t>
  </si>
  <si>
    <t>947111784</t>
  </si>
  <si>
    <t>32</t>
  </si>
  <si>
    <t>725869101</t>
  </si>
  <si>
    <t>Zápachové uzávěrky zařizovacích předmětů montáž zápachových uzávěrek umyvadlových do DN 40</t>
  </si>
  <si>
    <t>635872312</t>
  </si>
  <si>
    <t>ZPĚTNÁ MONTÁŽ SIFONU</t>
  </si>
  <si>
    <t>33</t>
  </si>
  <si>
    <t>998725101</t>
  </si>
  <si>
    <t xml:space="preserve">Přesun hmot pro zařizovací předměty  stanovený z hmotnosti přesunovaného materiálu vodorovná dopravní vzdálenost do 50 m v objektech výšky do 6 m</t>
  </si>
  <si>
    <t>1163546969</t>
  </si>
  <si>
    <t>741</t>
  </si>
  <si>
    <t>Elektroinstalace - silnoproud</t>
  </si>
  <si>
    <t>34</t>
  </si>
  <si>
    <t>741R001</t>
  </si>
  <si>
    <t>Přesun elektroinstalace v místě bouraného otvoru - přesun vypínače do nové pozice, úprava kabeláže, stavební přípomoce, začištění</t>
  </si>
  <si>
    <t>1199116181</t>
  </si>
  <si>
    <t>35</t>
  </si>
  <si>
    <t>741R002</t>
  </si>
  <si>
    <t>Demontáž a zpětná montáž svítidel pro výmalbu</t>
  </si>
  <si>
    <t>1896702856</t>
  </si>
  <si>
    <t>763</t>
  </si>
  <si>
    <t>Konstrukce suché výstavby</t>
  </si>
  <si>
    <t>36</t>
  </si>
  <si>
    <t>763111812</t>
  </si>
  <si>
    <t xml:space="preserve">Demontáž příček ze sádrokartonových desek  s nosnou konstrukcí z ocelových profilů jednoduchých, opláštění dvojité</t>
  </si>
  <si>
    <t>518184669</t>
  </si>
  <si>
    <t>ODSTRANĚNÍ PŮVODNÍ PŘÍČKY SDK</t>
  </si>
  <si>
    <t>3,91*2,5</t>
  </si>
  <si>
    <t>2,78*2,5</t>
  </si>
  <si>
    <t>1,55*2,5</t>
  </si>
  <si>
    <t>ODEČET OTVORŮ</t>
  </si>
  <si>
    <t>-0,8*2*2</t>
  </si>
  <si>
    <t>766</t>
  </si>
  <si>
    <t>Konstrukce truhlářské</t>
  </si>
  <si>
    <t>37</t>
  </si>
  <si>
    <t>766411811</t>
  </si>
  <si>
    <t xml:space="preserve">Demontáž obložení stěn  panely, plochy do 1,5 m2</t>
  </si>
  <si>
    <t>-12395951</t>
  </si>
  <si>
    <t>DEMONTÁŽ PŮVODNÍHO KORKOVÉHO OBKLADU</t>
  </si>
  <si>
    <t>38</t>
  </si>
  <si>
    <t>766660002</t>
  </si>
  <si>
    <t xml:space="preserve">Montáž dveřních křídel dřevěných nebo plastových  otevíravých do ocelové zárubně povrchově upravených jednokřídlových, šířky přes 800 mm</t>
  </si>
  <si>
    <t>1884759090</t>
  </si>
  <si>
    <t>39</t>
  </si>
  <si>
    <t>61160243</t>
  </si>
  <si>
    <t>dveře dřevěné vnitřní hladké plné 1křídlové bílé110x197 cm</t>
  </si>
  <si>
    <t>1510276280</t>
  </si>
  <si>
    <t>40</t>
  </si>
  <si>
    <t>766660722</t>
  </si>
  <si>
    <t xml:space="preserve">Montáž dveřních doplňků dveřního kování </t>
  </si>
  <si>
    <t>-1544191806</t>
  </si>
  <si>
    <t>41</t>
  </si>
  <si>
    <t>54914622</t>
  </si>
  <si>
    <t>kování vrchní dveřní klika včetně štítu a montážního materiálu BB 72 matný nikl</t>
  </si>
  <si>
    <t>-128393601</t>
  </si>
  <si>
    <t>42</t>
  </si>
  <si>
    <t>766691914</t>
  </si>
  <si>
    <t xml:space="preserve">Ostatní práce  vyvěšení nebo zavěšení křídel s případným uložením a opětovným zavěšením po provedení stavebních změn dřevěných dveřních, plochy do 2 m2</t>
  </si>
  <si>
    <t>6218092</t>
  </si>
  <si>
    <t>PŮVODNÍ DVEŘNÍ KŘÍDLA V BOURANÝCH KONSTRUKCÍCH</t>
  </si>
  <si>
    <t>1+1</t>
  </si>
  <si>
    <t>43</t>
  </si>
  <si>
    <t>998766101</t>
  </si>
  <si>
    <t>Přesun hmot pro konstrukce truhlářské stanovený z hmotnosti přesunovaného materiálu vodorovná dopravní vzdálenost do 50 m v objektech výšky do 6 m</t>
  </si>
  <si>
    <t>157216807</t>
  </si>
  <si>
    <t>767</t>
  </si>
  <si>
    <t>Konstrukce zámečnické</t>
  </si>
  <si>
    <t>44</t>
  </si>
  <si>
    <t>767112811</t>
  </si>
  <si>
    <t xml:space="preserve">Demontáž stěn a příček pro zasklení  šroubovaných</t>
  </si>
  <si>
    <t>600733257</t>
  </si>
  <si>
    <t>DEMONTÁŽ PŮVODNÍ POLYKARBONÁTOVÉ NÁSTAVBY NA SDK PŘÍČKÁCH</t>
  </si>
  <si>
    <t>3,91*1,64</t>
  </si>
  <si>
    <t>2,78*1,64</t>
  </si>
  <si>
    <t>1,55*1,64</t>
  </si>
  <si>
    <t>776</t>
  </si>
  <si>
    <t>Podlahy povlakové</t>
  </si>
  <si>
    <t>45</t>
  </si>
  <si>
    <t>776111116</t>
  </si>
  <si>
    <t>Příprava podkladu broušení podlah stávajícího podkladu pro odstranění lepidla (po starých krytinách)</t>
  </si>
  <si>
    <t>975293874</t>
  </si>
  <si>
    <t>ZBROUŠENÍ PODKLADU PO DEMONTÁŽI PŮVODNÍ PODLAHOVÉ KRYTINY</t>
  </si>
  <si>
    <t>25,32</t>
  </si>
  <si>
    <t>46</t>
  </si>
  <si>
    <t>776111311</t>
  </si>
  <si>
    <t>Příprava podkladu vysátí podlah</t>
  </si>
  <si>
    <t>-746057584</t>
  </si>
  <si>
    <t>47</t>
  </si>
  <si>
    <t>776121111</t>
  </si>
  <si>
    <t>Příprava podkladu penetrace vodou ředitelná na savý podklad (válečkováním) ředěná v poměru 1:3 podlah</t>
  </si>
  <si>
    <t>-1761637879</t>
  </si>
  <si>
    <t>48</t>
  </si>
  <si>
    <t>776201812</t>
  </si>
  <si>
    <t>Demontáž povlakových podlahovin lepených ručně s podložkou</t>
  </si>
  <si>
    <t>385584208</t>
  </si>
  <si>
    <t>ODSTRANĚNÍ PŮVODNÍHO PVC - 2 VRSTVY</t>
  </si>
  <si>
    <t>25,32*2</t>
  </si>
  <si>
    <t>49</t>
  </si>
  <si>
    <t>776221111</t>
  </si>
  <si>
    <t>Montáž podlahovin z PVC lepením standardním lepidlem z pásů standardních</t>
  </si>
  <si>
    <t>-521582142</t>
  </si>
  <si>
    <t>"M.Č.119A" 19,5</t>
  </si>
  <si>
    <t>50</t>
  </si>
  <si>
    <t>28411011</t>
  </si>
  <si>
    <t>PVC heterogen.zátěž. akustické antibakter., nášlap. vrstva 0,70 mm, R 10, zátěž 34/43,otlak do 0,06 mm,útlum 15dB,Bfl S1</t>
  </si>
  <si>
    <t>516964997</t>
  </si>
  <si>
    <t>19,5*1,1 'Přepočtené koeficientem množství</t>
  </si>
  <si>
    <t>51</t>
  </si>
  <si>
    <t>776410811</t>
  </si>
  <si>
    <t>Demontáž soklíků nebo lišt pryžových nebo plastových</t>
  </si>
  <si>
    <t>-1199637329</t>
  </si>
  <si>
    <t>SOKLÍKY PŮVODNÍHO PVC</t>
  </si>
  <si>
    <t>52</t>
  </si>
  <si>
    <t>776421111</t>
  </si>
  <si>
    <t>Montáž lišt obvodových lepených</t>
  </si>
  <si>
    <t>1262209920</t>
  </si>
  <si>
    <t>SOKL K PVC</t>
  </si>
  <si>
    <t>5,79+4,43+2,7+3,54+2,15</t>
  </si>
  <si>
    <t>53</t>
  </si>
  <si>
    <t>61418102</t>
  </si>
  <si>
    <t>lišta podlahová</t>
  </si>
  <si>
    <t>-109801574</t>
  </si>
  <si>
    <t>18,61*1,02 'Přepočtené koeficientem množství</t>
  </si>
  <si>
    <t>54</t>
  </si>
  <si>
    <t>998776101</t>
  </si>
  <si>
    <t xml:space="preserve">Přesun hmot pro podlahy povlakové  stanovený z hmotnosti přesunovaného materiálu vodorovná dopravní vzdálenost do 50 m v objektech výšky do 6 m</t>
  </si>
  <si>
    <t>480939386</t>
  </si>
  <si>
    <t>783</t>
  </si>
  <si>
    <t>Dokončovací práce - nátěry</t>
  </si>
  <si>
    <t>55</t>
  </si>
  <si>
    <t>783314101</t>
  </si>
  <si>
    <t>Základní nátěr zámečnických konstrukcí jednonásobný syntetický</t>
  </si>
  <si>
    <t>1743905401</t>
  </si>
  <si>
    <t>NÁTĚR VÁLC.NOSNÍKŮ</t>
  </si>
  <si>
    <t>10,8*0,475</t>
  </si>
  <si>
    <t>NÁTĚR ZÁRUBNĚ</t>
  </si>
  <si>
    <t>1,1*1,97</t>
  </si>
  <si>
    <t>56</t>
  </si>
  <si>
    <t>783315101</t>
  </si>
  <si>
    <t>Mezinátěr zámečnických konstrukcí jednonásobný syntetický standardní</t>
  </si>
  <si>
    <t>1782772562</t>
  </si>
  <si>
    <t>NÁTĚR NOVÝCH ZÁRUBNÍ</t>
  </si>
  <si>
    <t>57</t>
  </si>
  <si>
    <t>783317101</t>
  </si>
  <si>
    <t>Krycí nátěr (email) zámečnických konstrukcí jednonásobný syntetický standardní</t>
  </si>
  <si>
    <t>1239412529</t>
  </si>
  <si>
    <t>784</t>
  </si>
  <si>
    <t>Dokončovací práce - malby a tapety</t>
  </si>
  <si>
    <t>58</t>
  </si>
  <si>
    <t>784121001</t>
  </si>
  <si>
    <t>Oškrabání malby v místnostech výšky do 3,80 m</t>
  </si>
  <si>
    <t>-313286519</t>
  </si>
  <si>
    <t>OŠKRÁBÁNÍ PŮVODNÍ MALBY</t>
  </si>
  <si>
    <t>"STĚNY" 88</t>
  </si>
  <si>
    <t>"STROP" 25,32</t>
  </si>
  <si>
    <t>59</t>
  </si>
  <si>
    <t>784121011</t>
  </si>
  <si>
    <t>Rozmývání podkladu po oškrabání malby v místnostech výšky do 3,80 m</t>
  </si>
  <si>
    <t>-25996182</t>
  </si>
  <si>
    <t>60</t>
  </si>
  <si>
    <t>784181103</t>
  </si>
  <si>
    <t>Penetrace podkladu jednonásobná základní akrylátová v místnostech výšky přes 3,80 do 5,00 m</t>
  </si>
  <si>
    <t>381164702</t>
  </si>
  <si>
    <t>61</t>
  </si>
  <si>
    <t>784211113</t>
  </si>
  <si>
    <t>Malby z malířských směsí otěruvzdorných za mokra dvojnásobné, bílé za mokra otěruvzdorné velmi dobře v místnostech výšky přes 3,80 do 5,00 m</t>
  </si>
  <si>
    <t>1916839580</t>
  </si>
  <si>
    <t>VORN - Vedlejší a ostatní rozpočtové náklady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</si>
  <si>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</si>
  <si>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</si>
  <si>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</si>
  <si>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</si>
  <si>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VRN</t>
  </si>
  <si>
    <t>Vedlejší rozpočtové náklady</t>
  </si>
  <si>
    <t>VRN3</t>
  </si>
  <si>
    <t>Zařízení staveniště</t>
  </si>
  <si>
    <t>033203000</t>
  </si>
  <si>
    <t>Energie pro zařízení staveniště</t>
  </si>
  <si>
    <t>…</t>
  </si>
  <si>
    <t>1024</t>
  </si>
  <si>
    <t>1462432127</t>
  </si>
  <si>
    <t>034203000</t>
  </si>
  <si>
    <t>Opatření na ochranu pozemků sousedních se staveništěm</t>
  </si>
  <si>
    <t>-287504346</t>
  </si>
  <si>
    <t>034503000</t>
  </si>
  <si>
    <t>Informační tabule na staveništi</t>
  </si>
  <si>
    <t>-187358108</t>
  </si>
  <si>
    <t>VRN6</t>
  </si>
  <si>
    <t>Územní vlivy</t>
  </si>
  <si>
    <t>060001000</t>
  </si>
  <si>
    <t>1380423280</t>
  </si>
  <si>
    <t>VRN7</t>
  </si>
  <si>
    <t>Provozní vlivy</t>
  </si>
  <si>
    <t>070001000</t>
  </si>
  <si>
    <t>-1893850534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</si>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</sst>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6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44" fillId="2" borderId="0" xfId="1" applyFill="1"/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21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left"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31" fillId="2" borderId="0" xfId="1" applyFont="1" applyFill="1" applyAlignment="1">
      <alignment vertical="center"/>
    </xf>
    <xf numFmtId="0" fontId="13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9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3" fillId="0" borderId="16" xfId="0" applyNumberFormat="1" applyFont="1" applyBorder="1" applyAlignment="1" applyProtection="1"/>
    <xf numFmtId="166" fontId="33" fillId="0" borderId="17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8" xfId="0" applyFont="1" applyBorder="1" applyAlignment="1" applyProtection="1">
      <alignment horizontal="center" vertical="center"/>
    </xf>
    <xf numFmtId="49" fontId="36" fillId="0" borderId="28" xfId="0" applyNumberFormat="1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center" vertical="center" wrapText="1"/>
    </xf>
    <xf numFmtId="167" fontId="36" fillId="0" borderId="28" xfId="0" applyNumberFormat="1" applyFont="1" applyBorder="1" applyAlignment="1" applyProtection="1">
      <alignment vertical="center"/>
    </xf>
    <xf numFmtId="4" fontId="36" fillId="3" borderId="28" xfId="0" applyNumberFormat="1" applyFont="1" applyFill="1" applyBorder="1" applyAlignment="1" applyProtection="1">
      <alignment vertical="center"/>
      <protection locked="0"/>
    </xf>
    <xf numFmtId="4" fontId="36" fillId="0" borderId="28" xfId="0" applyNumberFormat="1" applyFont="1" applyBorder="1" applyAlignment="1" applyProtection="1">
      <alignment vertical="center"/>
    </xf>
    <xf numFmtId="0" fontId="36" fillId="0" borderId="5" xfId="0" applyFont="1" applyBorder="1" applyAlignment="1">
      <alignment vertical="center"/>
    </xf>
    <xf numFmtId="0" fontId="36" fillId="3" borderId="28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>
      <alignment vertical="top"/>
      <protection locked="0"/>
    </xf>
    <xf numFmtId="0" fontId="37" fillId="0" borderId="29" xfId="0" applyFont="1" applyBorder="1" applyAlignment="1">
      <alignment vertical="center" wrapText="1"/>
      <protection locked="0"/>
    </xf>
    <xf numFmtId="0" fontId="37" fillId="0" borderId="30" xfId="0" applyFont="1" applyBorder="1" applyAlignment="1">
      <alignment vertical="center" wrapText="1"/>
      <protection locked="0"/>
    </xf>
    <xf numFmtId="0" fontId="37" fillId="0" borderId="31" xfId="0" applyFont="1" applyBorder="1" applyAlignment="1">
      <alignment vertical="center" wrapText="1"/>
      <protection locked="0"/>
    </xf>
    <xf numFmtId="0" fontId="37" fillId="0" borderId="32" xfId="0" applyFont="1" applyBorder="1" applyAlignment="1">
      <alignment horizontal="center" vertical="center" wrapText="1"/>
      <protection locked="0"/>
    </xf>
    <xf numFmtId="0" fontId="38" fillId="0" borderId="1" xfId="0" applyFont="1" applyBorder="1" applyAlignment="1">
      <alignment horizontal="center" vertical="center" wrapText="1"/>
      <protection locked="0"/>
    </xf>
    <xf numFmtId="0" fontId="37" fillId="0" borderId="33" xfId="0" applyFont="1" applyBorder="1" applyAlignment="1">
      <alignment horizontal="center" vertical="center" wrapText="1"/>
      <protection locked="0"/>
    </xf>
    <xf numFmtId="0" fontId="37" fillId="0" borderId="32" xfId="0" applyFont="1" applyBorder="1" applyAlignment="1">
      <alignment vertical="center" wrapText="1"/>
      <protection locked="0"/>
    </xf>
    <xf numFmtId="0" fontId="39" fillId="0" borderId="34" xfId="0" applyFont="1" applyBorder="1" applyAlignment="1">
      <alignment horizontal="left" wrapText="1"/>
      <protection locked="0"/>
    </xf>
    <xf numFmtId="0" fontId="37" fillId="0" borderId="33" xfId="0" applyFont="1" applyBorder="1" applyAlignment="1">
      <alignment vertical="center" wrapText="1"/>
      <protection locked="0"/>
    </xf>
    <xf numFmtId="0" fontId="39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/>
      <protection locked="0"/>
    </xf>
    <xf numFmtId="0" fontId="40" fillId="0" borderId="1" xfId="0" applyFont="1" applyBorder="1" applyAlignment="1">
      <alignment horizontal="left" vertical="center"/>
      <protection locked="0"/>
    </xf>
    <xf numFmtId="49" fontId="40" fillId="0" borderId="1" xfId="0" applyNumberFormat="1" applyFont="1" applyBorder="1" applyAlignment="1">
      <alignment horizontal="left" vertical="center" wrapText="1"/>
      <protection locked="0"/>
    </xf>
    <xf numFmtId="49" fontId="40" fillId="0" borderId="1" xfId="0" applyNumberFormat="1" applyFont="1" applyBorder="1" applyAlignment="1">
      <alignment vertical="center" wrapText="1"/>
      <protection locked="0"/>
    </xf>
    <xf numFmtId="0" fontId="37" fillId="0" borderId="35" xfId="0" applyFont="1" applyBorder="1" applyAlignment="1">
      <alignment vertical="center" wrapText="1"/>
      <protection locked="0"/>
    </xf>
    <xf numFmtId="0" fontId="41" fillId="0" borderId="34" xfId="0" applyFont="1" applyBorder="1" applyAlignment="1">
      <alignment vertical="center" wrapText="1"/>
      <protection locked="0"/>
    </xf>
    <xf numFmtId="0" fontId="37" fillId="0" borderId="36" xfId="0" applyFont="1" applyBorder="1" applyAlignment="1">
      <alignment vertical="center" wrapText="1"/>
      <protection locked="0"/>
    </xf>
    <xf numFmtId="0" fontId="37" fillId="0" borderId="1" xfId="0" applyFont="1" applyBorder="1" applyAlignment="1">
      <alignment vertical="top"/>
      <protection locked="0"/>
    </xf>
    <xf numFmtId="0" fontId="37" fillId="0" borderId="0" xfId="0" applyFont="1" applyAlignment="1">
      <alignment vertical="top"/>
      <protection locked="0"/>
    </xf>
    <xf numFmtId="0" fontId="37" fillId="0" borderId="29" xfId="0" applyFont="1" applyBorder="1" applyAlignment="1">
      <alignment horizontal="left" vertical="center"/>
      <protection locked="0"/>
    </xf>
    <xf numFmtId="0" fontId="37" fillId="0" borderId="30" xfId="0" applyFont="1" applyBorder="1" applyAlignment="1">
      <alignment horizontal="left" vertical="center"/>
      <protection locked="0"/>
    </xf>
    <xf numFmtId="0" fontId="37" fillId="0" borderId="31" xfId="0" applyFont="1" applyBorder="1" applyAlignment="1">
      <alignment horizontal="left" vertical="center"/>
      <protection locked="0"/>
    </xf>
    <xf numFmtId="0" fontId="37" fillId="0" borderId="32" xfId="0" applyFont="1" applyBorder="1" applyAlignment="1">
      <alignment horizontal="left" vertical="center"/>
      <protection locked="0"/>
    </xf>
    <xf numFmtId="0" fontId="38" fillId="0" borderId="1" xfId="0" applyFont="1" applyBorder="1" applyAlignment="1">
      <alignment horizontal="center" vertical="center"/>
      <protection locked="0"/>
    </xf>
    <xf numFmtId="0" fontId="37" fillId="0" borderId="33" xfId="0" applyFont="1" applyBorder="1" applyAlignment="1">
      <alignment horizontal="left" vertical="center"/>
      <protection locked="0"/>
    </xf>
    <xf numFmtId="0" fontId="39" fillId="0" borderId="1" xfId="0" applyFont="1" applyBorder="1" applyAlignment="1">
      <alignment horizontal="left" vertical="center"/>
      <protection locked="0"/>
    </xf>
    <xf numFmtId="0" fontId="42" fillId="0" borderId="0" xfId="0" applyFont="1" applyAlignment="1">
      <alignment horizontal="left" vertical="center"/>
      <protection locked="0"/>
    </xf>
    <xf numFmtId="0" fontId="39" fillId="0" borderId="34" xfId="0" applyFont="1" applyBorder="1" applyAlignment="1">
      <alignment horizontal="left" vertical="center"/>
      <protection locked="0"/>
    </xf>
    <xf numFmtId="0" fontId="39" fillId="0" borderId="34" xfId="0" applyFont="1" applyBorder="1" applyAlignment="1">
      <alignment horizontal="center" vertical="center"/>
      <protection locked="0"/>
    </xf>
    <xf numFmtId="0" fontId="42" fillId="0" borderId="34" xfId="0" applyFont="1" applyBorder="1" applyAlignment="1">
      <alignment horizontal="left" vertical="center"/>
      <protection locked="0"/>
    </xf>
    <xf numFmtId="0" fontId="43" fillId="0" borderId="1" xfId="0" applyFont="1" applyBorder="1" applyAlignment="1">
      <alignment horizontal="left" vertical="center"/>
      <protection locked="0"/>
    </xf>
    <xf numFmtId="0" fontId="40" fillId="0" borderId="0" xfId="0" applyFont="1" applyAlignment="1">
      <alignment horizontal="left" vertical="center"/>
      <protection locked="0"/>
    </xf>
    <xf numFmtId="0" fontId="40" fillId="0" borderId="1" xfId="0" applyFont="1" applyBorder="1" applyAlignment="1">
      <alignment horizontal="center" vertical="center"/>
      <protection locked="0"/>
    </xf>
    <xf numFmtId="0" fontId="40" fillId="0" borderId="32" xfId="0" applyFont="1" applyBorder="1" applyAlignment="1">
      <alignment horizontal="left" vertical="center"/>
      <protection locked="0"/>
    </xf>
    <xf numFmtId="0" fontId="40" fillId="0" borderId="1" xfId="0" applyFont="1" applyFill="1" applyBorder="1" applyAlignment="1">
      <alignment horizontal="left" vertical="center"/>
      <protection locked="0"/>
    </xf>
    <xf numFmtId="0" fontId="40" fillId="0" borderId="1" xfId="0" applyFont="1" applyFill="1" applyBorder="1" applyAlignment="1">
      <alignment horizontal="center" vertical="center"/>
      <protection locked="0"/>
    </xf>
    <xf numFmtId="0" fontId="37" fillId="0" borderId="35" xfId="0" applyFont="1" applyBorder="1" applyAlignment="1">
      <alignment horizontal="left" vertical="center"/>
      <protection locked="0"/>
    </xf>
    <xf numFmtId="0" fontId="41" fillId="0" borderId="34" xfId="0" applyFont="1" applyBorder="1" applyAlignment="1">
      <alignment horizontal="left" vertical="center"/>
      <protection locked="0"/>
    </xf>
    <xf numFmtId="0" fontId="37" fillId="0" borderId="36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/>
      <protection locked="0"/>
    </xf>
    <xf numFmtId="0" fontId="41" fillId="0" borderId="1" xfId="0" applyFont="1" applyBorder="1" applyAlignment="1">
      <alignment horizontal="left" vertical="center"/>
      <protection locked="0"/>
    </xf>
    <xf numFmtId="0" fontId="42" fillId="0" borderId="1" xfId="0" applyFont="1" applyBorder="1" applyAlignment="1">
      <alignment horizontal="left" vertical="center"/>
      <protection locked="0"/>
    </xf>
    <xf numFmtId="0" fontId="40" fillId="0" borderId="34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center" vertical="center" wrapText="1"/>
      <protection locked="0"/>
    </xf>
    <xf numFmtId="0" fontId="37" fillId="0" borderId="29" xfId="0" applyFont="1" applyBorder="1" applyAlignment="1">
      <alignment horizontal="left" vertical="center" wrapText="1"/>
      <protection locked="0"/>
    </xf>
    <xf numFmtId="0" fontId="37" fillId="0" borderId="30" xfId="0" applyFont="1" applyBorder="1" applyAlignment="1">
      <alignment horizontal="left" vertical="center" wrapText="1"/>
      <protection locked="0"/>
    </xf>
    <xf numFmtId="0" fontId="37" fillId="0" borderId="31" xfId="0" applyFont="1" applyBorder="1" applyAlignment="1">
      <alignment horizontal="left" vertical="center" wrapText="1"/>
      <protection locked="0"/>
    </xf>
    <xf numFmtId="0" fontId="37" fillId="0" borderId="32" xfId="0" applyFont="1" applyBorder="1" applyAlignment="1">
      <alignment horizontal="left" vertical="center" wrapText="1"/>
      <protection locked="0"/>
    </xf>
    <xf numFmtId="0" fontId="37" fillId="0" borderId="33" xfId="0" applyFont="1" applyBorder="1" applyAlignment="1">
      <alignment horizontal="left" vertical="center" wrapText="1"/>
      <protection locked="0"/>
    </xf>
    <xf numFmtId="0" fontId="42" fillId="0" borderId="32" xfId="0" applyFont="1" applyBorder="1" applyAlignment="1">
      <alignment horizontal="left" vertical="center" wrapText="1"/>
      <protection locked="0"/>
    </xf>
    <xf numFmtId="0" fontId="42" fillId="0" borderId="33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/>
      <protection locked="0"/>
    </xf>
    <xf numFmtId="0" fontId="40" fillId="0" borderId="35" xfId="0" applyFont="1" applyBorder="1" applyAlignment="1">
      <alignment horizontal="left" vertical="center" wrapText="1"/>
      <protection locked="0"/>
    </xf>
    <xf numFmtId="0" fontId="40" fillId="0" borderId="34" xfId="0" applyFont="1" applyBorder="1" applyAlignment="1">
      <alignment horizontal="left" vertical="center" wrapText="1"/>
      <protection locked="0"/>
    </xf>
    <xf numFmtId="0" fontId="40" fillId="0" borderId="36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top"/>
      <protection locked="0"/>
    </xf>
    <xf numFmtId="0" fontId="40" fillId="0" borderId="1" xfId="0" applyFont="1" applyBorder="1" applyAlignment="1">
      <alignment horizontal="center" vertical="top"/>
      <protection locked="0"/>
    </xf>
    <xf numFmtId="0" fontId="40" fillId="0" borderId="35" xfId="0" applyFont="1" applyBorder="1" applyAlignment="1">
      <alignment horizontal="left" vertical="center"/>
      <protection locked="0"/>
    </xf>
    <xf numFmtId="0" fontId="40" fillId="0" borderId="36" xfId="0" applyFont="1" applyBorder="1" applyAlignment="1">
      <alignment horizontal="left" vertical="center"/>
      <protection locked="0"/>
    </xf>
    <xf numFmtId="0" fontId="42" fillId="0" borderId="0" xfId="0" applyFont="1" applyAlignment="1">
      <alignment vertical="center"/>
      <protection locked="0"/>
    </xf>
    <xf numFmtId="0" fontId="39" fillId="0" borderId="1" xfId="0" applyFont="1" applyBorder="1" applyAlignment="1">
      <alignment vertical="center"/>
      <protection locked="0"/>
    </xf>
    <xf numFmtId="0" fontId="42" fillId="0" borderId="34" xfId="0" applyFont="1" applyBorder="1" applyAlignment="1">
      <alignment vertical="center"/>
      <protection locked="0"/>
    </xf>
    <xf numFmtId="0" fontId="39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40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39" fillId="0" borderId="34" xfId="0" applyFont="1" applyBorder="1" applyAlignment="1">
      <alignment horizontal="left"/>
      <protection locked="0"/>
    </xf>
    <xf numFmtId="0" fontId="42" fillId="0" borderId="34" xfId="0" applyFont="1" applyBorder="1" applyAlignment="1">
      <protection locked="0"/>
    </xf>
    <xf numFmtId="0" fontId="37" fillId="0" borderId="32" xfId="0" applyFont="1" applyBorder="1" applyAlignment="1">
      <alignment vertical="top"/>
      <protection locked="0"/>
    </xf>
    <xf numFmtId="0" fontId="37" fillId="0" borderId="33" xfId="0" applyFont="1" applyBorder="1" applyAlignment="1">
      <alignment vertical="top"/>
      <protection locked="0"/>
    </xf>
    <xf numFmtId="0" fontId="37" fillId="0" borderId="1" xfId="0" applyFont="1" applyBorder="1" applyAlignment="1">
      <alignment horizontal="center" vertical="center"/>
      <protection locked="0"/>
    </xf>
    <xf numFmtId="0" fontId="37" fillId="0" borderId="1" xfId="0" applyFont="1" applyBorder="1" applyAlignment="1">
      <alignment horizontal="left" vertical="top"/>
      <protection locked="0"/>
    </xf>
    <xf numFmtId="0" fontId="37" fillId="0" borderId="35" xfId="0" applyFont="1" applyBorder="1" applyAlignment="1">
      <alignment vertical="top"/>
      <protection locked="0"/>
    </xf>
    <xf numFmtId="0" fontId="37" fillId="0" borderId="34" xfId="0" applyFont="1" applyBorder="1" applyAlignment="1">
      <alignment vertical="top"/>
      <protection locked="0"/>
    </xf>
    <xf numFmtId="0" fontId="37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ht="36.96" customHeight="1">
      <c r="AR2"/>
      <c r="BS2" s="23" t="s">
        <v>8</v>
      </c>
      <c r="BT2" s="23" t="s">
        <v>9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ht="36.96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ht="14.4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4" t="s">
        <v>16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30"/>
      <c r="BE5" s="35" t="s">
        <v>17</v>
      </c>
      <c r="BS5" s="23" t="s">
        <v>8</v>
      </c>
    </row>
    <row r="6" ht="36.96" customHeight="1">
      <c r="B6" s="27"/>
      <c r="C6" s="28"/>
      <c r="D6" s="36" t="s">
        <v>18</v>
      </c>
      <c r="E6" s="28"/>
      <c r="F6" s="28"/>
      <c r="G6" s="28"/>
      <c r="H6" s="28"/>
      <c r="I6" s="28"/>
      <c r="J6" s="28"/>
      <c r="K6" s="37" t="s">
        <v>19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30"/>
      <c r="BE6" s="38"/>
      <c r="BS6" s="23" t="s">
        <v>8</v>
      </c>
    </row>
    <row r="7" ht="14.4" customHeight="1">
      <c r="B7" s="27"/>
      <c r="C7" s="28"/>
      <c r="D7" s="39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9" t="s">
        <v>22</v>
      </c>
      <c r="AL7" s="28"/>
      <c r="AM7" s="28"/>
      <c r="AN7" s="34" t="s">
        <v>21</v>
      </c>
      <c r="AO7" s="28"/>
      <c r="AP7" s="28"/>
      <c r="AQ7" s="30"/>
      <c r="BE7" s="38"/>
      <c r="BS7" s="23" t="s">
        <v>8</v>
      </c>
    </row>
    <row r="8" ht="14.4" customHeight="1">
      <c r="B8" s="27"/>
      <c r="C8" s="28"/>
      <c r="D8" s="39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9" t="s">
        <v>25</v>
      </c>
      <c r="AL8" s="28"/>
      <c r="AM8" s="28"/>
      <c r="AN8" s="40" t="s">
        <v>26</v>
      </c>
      <c r="AO8" s="28"/>
      <c r="AP8" s="28"/>
      <c r="AQ8" s="30"/>
      <c r="BE8" s="38"/>
      <c r="BS8" s="23" t="s">
        <v>8</v>
      </c>
    </row>
    <row r="9" ht="14.4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8"/>
      <c r="BS9" s="23" t="s">
        <v>8</v>
      </c>
    </row>
    <row r="10" ht="14.4" customHeight="1">
      <c r="B10" s="27"/>
      <c r="C10" s="28"/>
      <c r="D10" s="39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9" t="s">
        <v>28</v>
      </c>
      <c r="AL10" s="28"/>
      <c r="AM10" s="28"/>
      <c r="AN10" s="34" t="s">
        <v>21</v>
      </c>
      <c r="AO10" s="28"/>
      <c r="AP10" s="28"/>
      <c r="AQ10" s="30"/>
      <c r="BE10" s="38"/>
      <c r="BS10" s="23" t="s">
        <v>8</v>
      </c>
    </row>
    <row r="11" ht="18.48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9" t="s">
        <v>30</v>
      </c>
      <c r="AL11" s="28"/>
      <c r="AM11" s="28"/>
      <c r="AN11" s="34" t="s">
        <v>21</v>
      </c>
      <c r="AO11" s="28"/>
      <c r="AP11" s="28"/>
      <c r="AQ11" s="30"/>
      <c r="BE11" s="38"/>
      <c r="BS11" s="23" t="s">
        <v>8</v>
      </c>
    </row>
    <row r="12" ht="6.96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8"/>
      <c r="BS12" s="23" t="s">
        <v>8</v>
      </c>
    </row>
    <row r="13" ht="14.4" customHeight="1">
      <c r="B13" s="27"/>
      <c r="C13" s="28"/>
      <c r="D13" s="39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9" t="s">
        <v>28</v>
      </c>
      <c r="AL13" s="28"/>
      <c r="AM13" s="28"/>
      <c r="AN13" s="41" t="s">
        <v>32</v>
      </c>
      <c r="AO13" s="28"/>
      <c r="AP13" s="28"/>
      <c r="AQ13" s="30"/>
      <c r="BE13" s="38"/>
      <c r="BS13" s="23" t="s">
        <v>8</v>
      </c>
    </row>
    <row r="14">
      <c r="B14" s="27"/>
      <c r="C14" s="28"/>
      <c r="D14" s="28"/>
      <c r="E14" s="41" t="s">
        <v>32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39" t="s">
        <v>30</v>
      </c>
      <c r="AL14" s="28"/>
      <c r="AM14" s="28"/>
      <c r="AN14" s="41" t="s">
        <v>32</v>
      </c>
      <c r="AO14" s="28"/>
      <c r="AP14" s="28"/>
      <c r="AQ14" s="30"/>
      <c r="BE14" s="38"/>
      <c r="BS14" s="23" t="s">
        <v>8</v>
      </c>
    </row>
    <row r="15" ht="6.96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8"/>
      <c r="BS15" s="23" t="s">
        <v>6</v>
      </c>
    </row>
    <row r="16" ht="14.4" customHeight="1">
      <c r="B16" s="27"/>
      <c r="C16" s="28"/>
      <c r="D16" s="39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9" t="s">
        <v>28</v>
      </c>
      <c r="AL16" s="28"/>
      <c r="AM16" s="28"/>
      <c r="AN16" s="34" t="s">
        <v>21</v>
      </c>
      <c r="AO16" s="28"/>
      <c r="AP16" s="28"/>
      <c r="AQ16" s="30"/>
      <c r="BE16" s="38"/>
      <c r="BS16" s="23" t="s">
        <v>6</v>
      </c>
    </row>
    <row r="17" ht="18.48" customHeight="1">
      <c r="B17" s="27"/>
      <c r="C17" s="28"/>
      <c r="D17" s="28"/>
      <c r="E17" s="34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9" t="s">
        <v>30</v>
      </c>
      <c r="AL17" s="28"/>
      <c r="AM17" s="28"/>
      <c r="AN17" s="34" t="s">
        <v>21</v>
      </c>
      <c r="AO17" s="28"/>
      <c r="AP17" s="28"/>
      <c r="AQ17" s="30"/>
      <c r="BE17" s="38"/>
      <c r="BS17" s="23" t="s">
        <v>35</v>
      </c>
    </row>
    <row r="18" ht="6.96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8"/>
      <c r="BS18" s="23" t="s">
        <v>8</v>
      </c>
    </row>
    <row r="19" ht="14.4" customHeight="1">
      <c r="B19" s="27"/>
      <c r="C19" s="28"/>
      <c r="D19" s="39" t="s">
        <v>36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8"/>
      <c r="BS19" s="23" t="s">
        <v>8</v>
      </c>
    </row>
    <row r="20" ht="16.5" customHeight="1">
      <c r="B20" s="27"/>
      <c r="C20" s="28"/>
      <c r="D20" s="28"/>
      <c r="E20" s="43" t="s">
        <v>21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28"/>
      <c r="AP20" s="28"/>
      <c r="AQ20" s="30"/>
      <c r="BE20" s="38"/>
      <c r="BS20" s="23" t="s">
        <v>6</v>
      </c>
    </row>
    <row r="21" ht="6.96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8"/>
    </row>
    <row r="22" ht="6.96" customHeight="1">
      <c r="B22" s="27"/>
      <c r="C22" s="28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28"/>
      <c r="AQ22" s="30"/>
      <c r="BE22" s="38"/>
    </row>
    <row r="23" s="1" customFormat="1" ht="25.92" customHeight="1">
      <c r="B23" s="45"/>
      <c r="C23" s="46"/>
      <c r="D23" s="47" t="s">
        <v>37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>
        <f>ROUND(AG51,2)</f>
        <v>0</v>
      </c>
      <c r="AL23" s="48"/>
      <c r="AM23" s="48"/>
      <c r="AN23" s="48"/>
      <c r="AO23" s="48"/>
      <c r="AP23" s="46"/>
      <c r="AQ23" s="50"/>
      <c r="BE23" s="38"/>
    </row>
    <row r="24" s="1" customFormat="1" ht="6.96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50"/>
      <c r="BE24" s="38"/>
    </row>
    <row r="25" s="1" customForma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51" t="s">
        <v>38</v>
      </c>
      <c r="M25" s="51"/>
      <c r="N25" s="51"/>
      <c r="O25" s="51"/>
      <c r="P25" s="46"/>
      <c r="Q25" s="46"/>
      <c r="R25" s="46"/>
      <c r="S25" s="46"/>
      <c r="T25" s="46"/>
      <c r="U25" s="46"/>
      <c r="V25" s="46"/>
      <c r="W25" s="51" t="s">
        <v>39</v>
      </c>
      <c r="X25" s="51"/>
      <c r="Y25" s="51"/>
      <c r="Z25" s="51"/>
      <c r="AA25" s="51"/>
      <c r="AB25" s="51"/>
      <c r="AC25" s="51"/>
      <c r="AD25" s="51"/>
      <c r="AE25" s="51"/>
      <c r="AF25" s="46"/>
      <c r="AG25" s="46"/>
      <c r="AH25" s="46"/>
      <c r="AI25" s="46"/>
      <c r="AJ25" s="46"/>
      <c r="AK25" s="51" t="s">
        <v>40</v>
      </c>
      <c r="AL25" s="51"/>
      <c r="AM25" s="51"/>
      <c r="AN25" s="51"/>
      <c r="AO25" s="51"/>
      <c r="AP25" s="46"/>
      <c r="AQ25" s="50"/>
      <c r="BE25" s="38"/>
    </row>
    <row r="26" s="2" customFormat="1" ht="14.4" customHeight="1">
      <c r="B26" s="52"/>
      <c r="C26" s="53"/>
      <c r="D26" s="54" t="s">
        <v>41</v>
      </c>
      <c r="E26" s="53"/>
      <c r="F26" s="54" t="s">
        <v>42</v>
      </c>
      <c r="G26" s="53"/>
      <c r="H26" s="53"/>
      <c r="I26" s="53"/>
      <c r="J26" s="53"/>
      <c r="K26" s="53"/>
      <c r="L26" s="55">
        <v>0.20999999999999999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6">
        <f>ROUND(AZ51,2)</f>
        <v>0</v>
      </c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6">
        <f>ROUND(AV51,2)</f>
        <v>0</v>
      </c>
      <c r="AL26" s="53"/>
      <c r="AM26" s="53"/>
      <c r="AN26" s="53"/>
      <c r="AO26" s="53"/>
      <c r="AP26" s="53"/>
      <c r="AQ26" s="57"/>
      <c r="BE26" s="38"/>
    </row>
    <row r="27" s="2" customFormat="1" ht="14.4" customHeight="1">
      <c r="B27" s="52"/>
      <c r="C27" s="53"/>
      <c r="D27" s="53"/>
      <c r="E27" s="53"/>
      <c r="F27" s="54" t="s">
        <v>43</v>
      </c>
      <c r="G27" s="53"/>
      <c r="H27" s="53"/>
      <c r="I27" s="53"/>
      <c r="J27" s="53"/>
      <c r="K27" s="53"/>
      <c r="L27" s="55">
        <v>0.14999999999999999</v>
      </c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6">
        <f>ROUND(BA51,2)</f>
        <v>0</v>
      </c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6">
        <f>ROUND(AW51,2)</f>
        <v>0</v>
      </c>
      <c r="AL27" s="53"/>
      <c r="AM27" s="53"/>
      <c r="AN27" s="53"/>
      <c r="AO27" s="53"/>
      <c r="AP27" s="53"/>
      <c r="AQ27" s="57"/>
      <c r="BE27" s="38"/>
    </row>
    <row r="28" hidden="1" s="2" customFormat="1" ht="14.4" customHeight="1">
      <c r="B28" s="52"/>
      <c r="C28" s="53"/>
      <c r="D28" s="53"/>
      <c r="E28" s="53"/>
      <c r="F28" s="54" t="s">
        <v>44</v>
      </c>
      <c r="G28" s="53"/>
      <c r="H28" s="53"/>
      <c r="I28" s="53"/>
      <c r="J28" s="53"/>
      <c r="K28" s="53"/>
      <c r="L28" s="55">
        <v>0.20999999999999999</v>
      </c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6">
        <f>ROUND(BB51,2)</f>
        <v>0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6">
        <v>0</v>
      </c>
      <c r="AL28" s="53"/>
      <c r="AM28" s="53"/>
      <c r="AN28" s="53"/>
      <c r="AO28" s="53"/>
      <c r="AP28" s="53"/>
      <c r="AQ28" s="57"/>
      <c r="BE28" s="38"/>
    </row>
    <row r="29" hidden="1" s="2" customFormat="1" ht="14.4" customHeight="1">
      <c r="B29" s="52"/>
      <c r="C29" s="53"/>
      <c r="D29" s="53"/>
      <c r="E29" s="53"/>
      <c r="F29" s="54" t="s">
        <v>45</v>
      </c>
      <c r="G29" s="53"/>
      <c r="H29" s="53"/>
      <c r="I29" s="53"/>
      <c r="J29" s="53"/>
      <c r="K29" s="53"/>
      <c r="L29" s="55">
        <v>0.14999999999999999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6">
        <f>ROUND(BC51,2)</f>
        <v>0</v>
      </c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6">
        <v>0</v>
      </c>
      <c r="AL29" s="53"/>
      <c r="AM29" s="53"/>
      <c r="AN29" s="53"/>
      <c r="AO29" s="53"/>
      <c r="AP29" s="53"/>
      <c r="AQ29" s="57"/>
      <c r="BE29" s="38"/>
    </row>
    <row r="30" hidden="1" s="2" customFormat="1" ht="14.4" customHeight="1">
      <c r="B30" s="52"/>
      <c r="C30" s="53"/>
      <c r="D30" s="53"/>
      <c r="E30" s="53"/>
      <c r="F30" s="54" t="s">
        <v>46</v>
      </c>
      <c r="G30" s="53"/>
      <c r="H30" s="53"/>
      <c r="I30" s="53"/>
      <c r="J30" s="53"/>
      <c r="K30" s="53"/>
      <c r="L30" s="55">
        <v>0</v>
      </c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6">
        <f>ROUND(BD51,2)</f>
        <v>0</v>
      </c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6">
        <v>0</v>
      </c>
      <c r="AL30" s="53"/>
      <c r="AM30" s="53"/>
      <c r="AN30" s="53"/>
      <c r="AO30" s="53"/>
      <c r="AP30" s="53"/>
      <c r="AQ30" s="57"/>
      <c r="BE30" s="38"/>
    </row>
    <row r="31" s="1" customFormat="1" ht="6.96" customHeight="1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50"/>
      <c r="BE31" s="38"/>
    </row>
    <row r="32" s="1" customFormat="1" ht="25.92" customHeight="1">
      <c r="B32" s="45"/>
      <c r="C32" s="58"/>
      <c r="D32" s="59" t="s">
        <v>47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 t="s">
        <v>48</v>
      </c>
      <c r="U32" s="60"/>
      <c r="V32" s="60"/>
      <c r="W32" s="60"/>
      <c r="X32" s="62" t="s">
        <v>49</v>
      </c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3">
        <f>SUM(AK23:AK30)</f>
        <v>0</v>
      </c>
      <c r="AL32" s="60"/>
      <c r="AM32" s="60"/>
      <c r="AN32" s="60"/>
      <c r="AO32" s="64"/>
      <c r="AP32" s="58"/>
      <c r="AQ32" s="65"/>
      <c r="BE32" s="38"/>
    </row>
    <row r="33" s="1" customFormat="1" ht="6.96" customHeight="1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50"/>
    </row>
    <row r="34" s="1" customFormat="1" ht="6.96" customHeight="1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8"/>
    </row>
    <row r="38" s="1" customFormat="1" ht="6.96" customHeight="1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1"/>
    </row>
    <row r="39" s="1" customFormat="1" ht="36.96" customHeight="1">
      <c r="B39" s="45"/>
      <c r="C39" s="72" t="s">
        <v>50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1"/>
    </row>
    <row r="40" s="1" customFormat="1" ht="6.96" customHeight="1">
      <c r="B40" s="4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1"/>
    </row>
    <row r="41" s="3" customFormat="1" ht="14.4" customHeight="1">
      <c r="B41" s="74"/>
      <c r="C41" s="75" t="s">
        <v>15</v>
      </c>
      <c r="D41" s="76"/>
      <c r="E41" s="76"/>
      <c r="F41" s="76"/>
      <c r="G41" s="76"/>
      <c r="H41" s="76"/>
      <c r="I41" s="76"/>
      <c r="J41" s="76"/>
      <c r="K41" s="76"/>
      <c r="L41" s="76" t="str">
        <f>K5</f>
        <v>290/2018</v>
      </c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7"/>
    </row>
    <row r="42" s="4" customFormat="1" ht="36.96" customHeight="1">
      <c r="B42" s="78"/>
      <c r="C42" s="79" t="s">
        <v>18</v>
      </c>
      <c r="D42" s="80"/>
      <c r="E42" s="80"/>
      <c r="F42" s="80"/>
      <c r="G42" s="80"/>
      <c r="H42" s="80"/>
      <c r="I42" s="80"/>
      <c r="J42" s="80"/>
      <c r="K42" s="80"/>
      <c r="L42" s="81" t="str">
        <f>K6</f>
        <v>Stavební úpravy v pokoji domova pro seniory Dobřichovice</v>
      </c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2"/>
    </row>
    <row r="43" s="1" customFormat="1" ht="6.96" customHeight="1">
      <c r="B43" s="45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1"/>
    </row>
    <row r="44" s="1" customFormat="1">
      <c r="B44" s="45"/>
      <c r="C44" s="75" t="s">
        <v>23</v>
      </c>
      <c r="D44" s="73"/>
      <c r="E44" s="73"/>
      <c r="F44" s="73"/>
      <c r="G44" s="73"/>
      <c r="H44" s="73"/>
      <c r="I44" s="73"/>
      <c r="J44" s="73"/>
      <c r="K44" s="73"/>
      <c r="L44" s="83" t="str">
        <f>IF(K8="","",K8)</f>
        <v>Brunšov 365</v>
      </c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5" t="s">
        <v>25</v>
      </c>
      <c r="AJ44" s="73"/>
      <c r="AK44" s="73"/>
      <c r="AL44" s="73"/>
      <c r="AM44" s="84" t="str">
        <f>IF(AN8= "","",AN8)</f>
        <v>10. 11. 2018</v>
      </c>
      <c r="AN44" s="84"/>
      <c r="AO44" s="73"/>
      <c r="AP44" s="73"/>
      <c r="AQ44" s="73"/>
      <c r="AR44" s="71"/>
    </row>
    <row r="45" s="1" customFormat="1" ht="6.96" customHeight="1">
      <c r="B45" s="45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1"/>
    </row>
    <row r="46" s="1" customFormat="1">
      <c r="B46" s="45"/>
      <c r="C46" s="75" t="s">
        <v>27</v>
      </c>
      <c r="D46" s="73"/>
      <c r="E46" s="73"/>
      <c r="F46" s="73"/>
      <c r="G46" s="73"/>
      <c r="H46" s="73"/>
      <c r="I46" s="73"/>
      <c r="J46" s="73"/>
      <c r="K46" s="73"/>
      <c r="L46" s="76" t="str">
        <f>IF(E11= "","",E11)</f>
        <v>Domov pro seniory Dobřichovice p.o.</v>
      </c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5" t="s">
        <v>33</v>
      </c>
      <c r="AJ46" s="73"/>
      <c r="AK46" s="73"/>
      <c r="AL46" s="73"/>
      <c r="AM46" s="76" t="str">
        <f>IF(E17="","",E17)</f>
        <v>ra15 a.s.</v>
      </c>
      <c r="AN46" s="76"/>
      <c r="AO46" s="76"/>
      <c r="AP46" s="76"/>
      <c r="AQ46" s="73"/>
      <c r="AR46" s="71"/>
      <c r="AS46" s="85" t="s">
        <v>51</v>
      </c>
      <c r="AT46" s="86"/>
      <c r="AU46" s="87"/>
      <c r="AV46" s="87"/>
      <c r="AW46" s="87"/>
      <c r="AX46" s="87"/>
      <c r="AY46" s="87"/>
      <c r="AZ46" s="87"/>
      <c r="BA46" s="87"/>
      <c r="BB46" s="87"/>
      <c r="BC46" s="87"/>
      <c r="BD46" s="88"/>
    </row>
    <row r="47" s="1" customFormat="1">
      <c r="B47" s="45"/>
      <c r="C47" s="75" t="s">
        <v>31</v>
      </c>
      <c r="D47" s="73"/>
      <c r="E47" s="73"/>
      <c r="F47" s="73"/>
      <c r="G47" s="73"/>
      <c r="H47" s="73"/>
      <c r="I47" s="73"/>
      <c r="J47" s="73"/>
      <c r="K47" s="73"/>
      <c r="L47" s="76" t="str">
        <f>IF(E14= "Vyplň údaj","",E14)</f>
        <v/>
      </c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1"/>
      <c r="AS47" s="89"/>
      <c r="AT47" s="90"/>
      <c r="AU47" s="91"/>
      <c r="AV47" s="91"/>
      <c r="AW47" s="91"/>
      <c r="AX47" s="91"/>
      <c r="AY47" s="91"/>
      <c r="AZ47" s="91"/>
      <c r="BA47" s="91"/>
      <c r="BB47" s="91"/>
      <c r="BC47" s="91"/>
      <c r="BD47" s="92"/>
    </row>
    <row r="48" s="1" customFormat="1" ht="10.8" customHeight="1">
      <c r="B48" s="45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1"/>
      <c r="AS48" s="93"/>
      <c r="AT48" s="54"/>
      <c r="AU48" s="46"/>
      <c r="AV48" s="46"/>
      <c r="AW48" s="46"/>
      <c r="AX48" s="46"/>
      <c r="AY48" s="46"/>
      <c r="AZ48" s="46"/>
      <c r="BA48" s="46"/>
      <c r="BB48" s="46"/>
      <c r="BC48" s="46"/>
      <c r="BD48" s="94"/>
    </row>
    <row r="49" s="1" customFormat="1" ht="29.28" customHeight="1">
      <c r="B49" s="45"/>
      <c r="C49" s="95" t="s">
        <v>52</v>
      </c>
      <c r="D49" s="96"/>
      <c r="E49" s="96"/>
      <c r="F49" s="96"/>
      <c r="G49" s="96"/>
      <c r="H49" s="97"/>
      <c r="I49" s="98" t="s">
        <v>53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9" t="s">
        <v>54</v>
      </c>
      <c r="AH49" s="96"/>
      <c r="AI49" s="96"/>
      <c r="AJ49" s="96"/>
      <c r="AK49" s="96"/>
      <c r="AL49" s="96"/>
      <c r="AM49" s="96"/>
      <c r="AN49" s="98" t="s">
        <v>55</v>
      </c>
      <c r="AO49" s="96"/>
      <c r="AP49" s="96"/>
      <c r="AQ49" s="100" t="s">
        <v>56</v>
      </c>
      <c r="AR49" s="71"/>
      <c r="AS49" s="101" t="s">
        <v>57</v>
      </c>
      <c r="AT49" s="102" t="s">
        <v>58</v>
      </c>
      <c r="AU49" s="102" t="s">
        <v>59</v>
      </c>
      <c r="AV49" s="102" t="s">
        <v>60</v>
      </c>
      <c r="AW49" s="102" t="s">
        <v>61</v>
      </c>
      <c r="AX49" s="102" t="s">
        <v>62</v>
      </c>
      <c r="AY49" s="102" t="s">
        <v>63</v>
      </c>
      <c r="AZ49" s="102" t="s">
        <v>64</v>
      </c>
      <c r="BA49" s="102" t="s">
        <v>65</v>
      </c>
      <c r="BB49" s="102" t="s">
        <v>66</v>
      </c>
      <c r="BC49" s="102" t="s">
        <v>67</v>
      </c>
      <c r="BD49" s="103" t="s">
        <v>68</v>
      </c>
    </row>
    <row r="50" s="1" customFormat="1" ht="10.8" customHeight="1">
      <c r="B50" s="45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1"/>
      <c r="AS50" s="104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6"/>
    </row>
    <row r="51" s="4" customFormat="1" ht="32.4" customHeight="1">
      <c r="B51" s="78"/>
      <c r="C51" s="107" t="s">
        <v>69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9">
        <f>ROUND(SUM(AG52:AG53),2)</f>
        <v>0</v>
      </c>
      <c r="AH51" s="109"/>
      <c r="AI51" s="109"/>
      <c r="AJ51" s="109"/>
      <c r="AK51" s="109"/>
      <c r="AL51" s="109"/>
      <c r="AM51" s="109"/>
      <c r="AN51" s="110">
        <f>SUM(AG51,AT51)</f>
        <v>0</v>
      </c>
      <c r="AO51" s="110"/>
      <c r="AP51" s="110"/>
      <c r="AQ51" s="111" t="s">
        <v>21</v>
      </c>
      <c r="AR51" s="82"/>
      <c r="AS51" s="112">
        <f>ROUND(SUM(AS52:AS53),2)</f>
        <v>0</v>
      </c>
      <c r="AT51" s="113">
        <f>ROUND(SUM(AV51:AW51),2)</f>
        <v>0</v>
      </c>
      <c r="AU51" s="114">
        <f>ROUND(SUM(AU52:AU53),5)</f>
        <v>0</v>
      </c>
      <c r="AV51" s="113">
        <f>ROUND(AZ51*L26,2)</f>
        <v>0</v>
      </c>
      <c r="AW51" s="113">
        <f>ROUND(BA51*L27,2)</f>
        <v>0</v>
      </c>
      <c r="AX51" s="113">
        <f>ROUND(BB51*L26,2)</f>
        <v>0</v>
      </c>
      <c r="AY51" s="113">
        <f>ROUND(BC51*L27,2)</f>
        <v>0</v>
      </c>
      <c r="AZ51" s="113">
        <f>ROUND(SUM(AZ52:AZ53),2)</f>
        <v>0</v>
      </c>
      <c r="BA51" s="113">
        <f>ROUND(SUM(BA52:BA53),2)</f>
        <v>0</v>
      </c>
      <c r="BB51" s="113">
        <f>ROUND(SUM(BB52:BB53),2)</f>
        <v>0</v>
      </c>
      <c r="BC51" s="113">
        <f>ROUND(SUM(BC52:BC53),2)</f>
        <v>0</v>
      </c>
      <c r="BD51" s="115">
        <f>ROUND(SUM(BD52:BD53),2)</f>
        <v>0</v>
      </c>
      <c r="BS51" s="116" t="s">
        <v>70</v>
      </c>
      <c r="BT51" s="116" t="s">
        <v>71</v>
      </c>
      <c r="BU51" s="117" t="s">
        <v>72</v>
      </c>
      <c r="BV51" s="116" t="s">
        <v>73</v>
      </c>
      <c r="BW51" s="116" t="s">
        <v>7</v>
      </c>
      <c r="BX51" s="116" t="s">
        <v>74</v>
      </c>
      <c r="CL51" s="116" t="s">
        <v>21</v>
      </c>
    </row>
    <row r="52" s="5" customFormat="1" ht="16.5" customHeight="1">
      <c r="A52" s="118" t="s">
        <v>75</v>
      </c>
      <c r="B52" s="119"/>
      <c r="C52" s="120"/>
      <c r="D52" s="121" t="s">
        <v>76</v>
      </c>
      <c r="E52" s="121"/>
      <c r="F52" s="121"/>
      <c r="G52" s="121"/>
      <c r="H52" s="121"/>
      <c r="I52" s="122"/>
      <c r="J52" s="121" t="s">
        <v>77</v>
      </c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3">
        <f>'ASŘ - Architektonicko - s...'!J27</f>
        <v>0</v>
      </c>
      <c r="AH52" s="122"/>
      <c r="AI52" s="122"/>
      <c r="AJ52" s="122"/>
      <c r="AK52" s="122"/>
      <c r="AL52" s="122"/>
      <c r="AM52" s="122"/>
      <c r="AN52" s="123">
        <f>SUM(AG52,AT52)</f>
        <v>0</v>
      </c>
      <c r="AO52" s="122"/>
      <c r="AP52" s="122"/>
      <c r="AQ52" s="124" t="s">
        <v>78</v>
      </c>
      <c r="AR52" s="125"/>
      <c r="AS52" s="126">
        <v>0</v>
      </c>
      <c r="AT52" s="127">
        <f>ROUND(SUM(AV52:AW52),2)</f>
        <v>0</v>
      </c>
      <c r="AU52" s="128">
        <f>'ASŘ - Architektonicko - s...'!P91</f>
        <v>0</v>
      </c>
      <c r="AV52" s="127">
        <f>'ASŘ - Architektonicko - s...'!J30</f>
        <v>0</v>
      </c>
      <c r="AW52" s="127">
        <f>'ASŘ - Architektonicko - s...'!J31</f>
        <v>0</v>
      </c>
      <c r="AX52" s="127">
        <f>'ASŘ - Architektonicko - s...'!J32</f>
        <v>0</v>
      </c>
      <c r="AY52" s="127">
        <f>'ASŘ - Architektonicko - s...'!J33</f>
        <v>0</v>
      </c>
      <c r="AZ52" s="127">
        <f>'ASŘ - Architektonicko - s...'!F30</f>
        <v>0</v>
      </c>
      <c r="BA52" s="127">
        <f>'ASŘ - Architektonicko - s...'!F31</f>
        <v>0</v>
      </c>
      <c r="BB52" s="127">
        <f>'ASŘ - Architektonicko - s...'!F32</f>
        <v>0</v>
      </c>
      <c r="BC52" s="127">
        <f>'ASŘ - Architektonicko - s...'!F33</f>
        <v>0</v>
      </c>
      <c r="BD52" s="129">
        <f>'ASŘ - Architektonicko - s...'!F34</f>
        <v>0</v>
      </c>
      <c r="BT52" s="130" t="s">
        <v>79</v>
      </c>
      <c r="BV52" s="130" t="s">
        <v>73</v>
      </c>
      <c r="BW52" s="130" t="s">
        <v>80</v>
      </c>
      <c r="BX52" s="130" t="s">
        <v>7</v>
      </c>
      <c r="CL52" s="130" t="s">
        <v>21</v>
      </c>
      <c r="CM52" s="130" t="s">
        <v>81</v>
      </c>
    </row>
    <row r="53" s="5" customFormat="1" ht="16.5" customHeight="1">
      <c r="A53" s="118" t="s">
        <v>75</v>
      </c>
      <c r="B53" s="119"/>
      <c r="C53" s="120"/>
      <c r="D53" s="121" t="s">
        <v>82</v>
      </c>
      <c r="E53" s="121"/>
      <c r="F53" s="121"/>
      <c r="G53" s="121"/>
      <c r="H53" s="121"/>
      <c r="I53" s="122"/>
      <c r="J53" s="121" t="s">
        <v>83</v>
      </c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3">
        <f>'VORN - Vedlejší a ostatní...'!J27</f>
        <v>0</v>
      </c>
      <c r="AH53" s="122"/>
      <c r="AI53" s="122"/>
      <c r="AJ53" s="122"/>
      <c r="AK53" s="122"/>
      <c r="AL53" s="122"/>
      <c r="AM53" s="122"/>
      <c r="AN53" s="123">
        <f>SUM(AG53,AT53)</f>
        <v>0</v>
      </c>
      <c r="AO53" s="122"/>
      <c r="AP53" s="122"/>
      <c r="AQ53" s="124" t="s">
        <v>78</v>
      </c>
      <c r="AR53" s="125"/>
      <c r="AS53" s="131">
        <v>0</v>
      </c>
      <c r="AT53" s="132">
        <f>ROUND(SUM(AV53:AW53),2)</f>
        <v>0</v>
      </c>
      <c r="AU53" s="133">
        <f>'VORN - Vedlejší a ostatní...'!P80</f>
        <v>0</v>
      </c>
      <c r="AV53" s="132">
        <f>'VORN - Vedlejší a ostatní...'!J30</f>
        <v>0</v>
      </c>
      <c r="AW53" s="132">
        <f>'VORN - Vedlejší a ostatní...'!J31</f>
        <v>0</v>
      </c>
      <c r="AX53" s="132">
        <f>'VORN - Vedlejší a ostatní...'!J32</f>
        <v>0</v>
      </c>
      <c r="AY53" s="132">
        <f>'VORN - Vedlejší a ostatní...'!J33</f>
        <v>0</v>
      </c>
      <c r="AZ53" s="132">
        <f>'VORN - Vedlejší a ostatní...'!F30</f>
        <v>0</v>
      </c>
      <c r="BA53" s="132">
        <f>'VORN - Vedlejší a ostatní...'!F31</f>
        <v>0</v>
      </c>
      <c r="BB53" s="132">
        <f>'VORN - Vedlejší a ostatní...'!F32</f>
        <v>0</v>
      </c>
      <c r="BC53" s="132">
        <f>'VORN - Vedlejší a ostatní...'!F33</f>
        <v>0</v>
      </c>
      <c r="BD53" s="134">
        <f>'VORN - Vedlejší a ostatní...'!F34</f>
        <v>0</v>
      </c>
      <c r="BT53" s="130" t="s">
        <v>79</v>
      </c>
      <c r="BV53" s="130" t="s">
        <v>73</v>
      </c>
      <c r="BW53" s="130" t="s">
        <v>84</v>
      </c>
      <c r="BX53" s="130" t="s">
        <v>7</v>
      </c>
      <c r="CL53" s="130" t="s">
        <v>21</v>
      </c>
      <c r="CM53" s="130" t="s">
        <v>81</v>
      </c>
    </row>
    <row r="54" s="1" customFormat="1" ht="30" customHeight="1">
      <c r="B54" s="45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1"/>
    </row>
    <row r="55" s="1" customFormat="1" ht="6.96" customHeight="1">
      <c r="B55" s="66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71"/>
    </row>
  </sheetData>
  <sheetProtection sheet="1" formatColumns="0" formatRows="0" objects="1" scenarios="1" spinCount="100000" saltValue="q1OwGjI9N+xLthQrdtk3sfbxRPui9QKKMP4C4UdN8KoD4mwUqxzI1lbliNHxH7BNWqW5lCXx2k0RgWFZ2kr2ZA==" hashValue="PJIf0rbl7pltfDywlALK1JgXTffFikcLgi8CHjPTzxG8ATCKGmHwc1Z4eNxicbKfxgjczTC2/wTqpXEPjj8lzA==" algorithmName="SHA-512" password="CC35"/>
  <mergeCells count="45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AG51:AM51"/>
    <mergeCell ref="AN51:AP51"/>
    <mergeCell ref="AR2:BE2"/>
  </mergeCells>
  <hyperlinks>
    <hyperlink ref="K1:S1" location="C2" display="1) Rekapitulace stavby"/>
    <hyperlink ref="W1:AI1" location="C51" display="2) Rekapitulace objektů stavby a soupisů prací"/>
    <hyperlink ref="A52" location="'ASŘ - Architektonicko - s...'!C2" display="/"/>
    <hyperlink ref="A53" location="'VORN - Vedlejší a ostatní...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85</v>
      </c>
      <c r="G1" s="138" t="s">
        <v>86</v>
      </c>
      <c r="H1" s="138"/>
      <c r="I1" s="139"/>
      <c r="J1" s="138" t="s">
        <v>87</v>
      </c>
      <c r="K1" s="137" t="s">
        <v>88</v>
      </c>
      <c r="L1" s="138" t="s">
        <v>89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80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81</v>
      </c>
    </row>
    <row r="4" ht="36.96" customHeight="1">
      <c r="B4" s="27"/>
      <c r="C4" s="28"/>
      <c r="D4" s="29" t="s">
        <v>90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Stavební úpravy v pokoji domova pro seniory Dobřichovice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91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92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24</v>
      </c>
      <c r="G12" s="46"/>
      <c r="H12" s="46"/>
      <c r="I12" s="145" t="s">
        <v>25</v>
      </c>
      <c r="J12" s="146" t="str">
        <f>'Rekapitulace stavby'!AN8</f>
        <v>10. 11. 2018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">
        <v>21</v>
      </c>
      <c r="K14" s="50"/>
    </row>
    <row r="15" s="1" customFormat="1" ht="18" customHeight="1">
      <c r="B15" s="45"/>
      <c r="C15" s="46"/>
      <c r="D15" s="46"/>
      <c r="E15" s="34" t="s">
        <v>29</v>
      </c>
      <c r="F15" s="46"/>
      <c r="G15" s="46"/>
      <c r="H15" s="46"/>
      <c r="I15" s="145" t="s">
        <v>30</v>
      </c>
      <c r="J15" s="34" t="s">
        <v>21</v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">
        <v>21</v>
      </c>
      <c r="K20" s="50"/>
    </row>
    <row r="21" s="1" customFormat="1" ht="18" customHeight="1">
      <c r="B21" s="45"/>
      <c r="C21" s="46"/>
      <c r="D21" s="46"/>
      <c r="E21" s="34" t="s">
        <v>34</v>
      </c>
      <c r="F21" s="46"/>
      <c r="G21" s="46"/>
      <c r="H21" s="46"/>
      <c r="I21" s="145" t="s">
        <v>30</v>
      </c>
      <c r="J21" s="34" t="s">
        <v>21</v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37</v>
      </c>
      <c r="E27" s="46"/>
      <c r="F27" s="46"/>
      <c r="G27" s="46"/>
      <c r="H27" s="46"/>
      <c r="I27" s="143"/>
      <c r="J27" s="154">
        <f>ROUND(J91,2)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39</v>
      </c>
      <c r="G29" s="46"/>
      <c r="H29" s="46"/>
      <c r="I29" s="155" t="s">
        <v>38</v>
      </c>
      <c r="J29" s="51" t="s">
        <v>40</v>
      </c>
      <c r="K29" s="50"/>
    </row>
    <row r="30" s="1" customFormat="1" ht="14.4" customHeight="1">
      <c r="B30" s="45"/>
      <c r="C30" s="46"/>
      <c r="D30" s="54" t="s">
        <v>41</v>
      </c>
      <c r="E30" s="54" t="s">
        <v>42</v>
      </c>
      <c r="F30" s="156">
        <f>ROUND(SUM(BE91:BE269), 2)</f>
        <v>0</v>
      </c>
      <c r="G30" s="46"/>
      <c r="H30" s="46"/>
      <c r="I30" s="157">
        <v>0.20999999999999999</v>
      </c>
      <c r="J30" s="156">
        <f>ROUND(ROUND((SUM(BE91:BE269)), 2)*I30, 2)</f>
        <v>0</v>
      </c>
      <c r="K30" s="50"/>
    </row>
    <row r="31" s="1" customFormat="1" ht="14.4" customHeight="1">
      <c r="B31" s="45"/>
      <c r="C31" s="46"/>
      <c r="D31" s="46"/>
      <c r="E31" s="54" t="s">
        <v>43</v>
      </c>
      <c r="F31" s="156">
        <f>ROUND(SUM(BF91:BF269), 2)</f>
        <v>0</v>
      </c>
      <c r="G31" s="46"/>
      <c r="H31" s="46"/>
      <c r="I31" s="157">
        <v>0.14999999999999999</v>
      </c>
      <c r="J31" s="156">
        <f>ROUND(ROUND((SUM(BF91:BF269)),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44</v>
      </c>
      <c r="F32" s="156">
        <f>ROUND(SUM(BG91:BG269),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45</v>
      </c>
      <c r="F33" s="156">
        <f>ROUND(SUM(BH91:BH269),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46</v>
      </c>
      <c r="F34" s="156">
        <f>ROUND(SUM(BI91:BI269),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47</v>
      </c>
      <c r="E36" s="97"/>
      <c r="F36" s="97"/>
      <c r="G36" s="160" t="s">
        <v>48</v>
      </c>
      <c r="H36" s="161" t="s">
        <v>49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93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Stavební úpravy v pokoji domova pro seniory Dobřichovice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91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ASŘ - Architektonicko - stavební řešení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>Brunšov 365</v>
      </c>
      <c r="G49" s="46"/>
      <c r="H49" s="46"/>
      <c r="I49" s="145" t="s">
        <v>25</v>
      </c>
      <c r="J49" s="146" t="str">
        <f>IF(J12="","",J12)</f>
        <v>10. 11. 2018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>Domov pro seniory Dobřichovice p.o.</v>
      </c>
      <c r="G51" s="46"/>
      <c r="H51" s="46"/>
      <c r="I51" s="145" t="s">
        <v>33</v>
      </c>
      <c r="J51" s="43" t="str">
        <f>E21</f>
        <v>ra15 a.s.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94</v>
      </c>
      <c r="D54" s="158"/>
      <c r="E54" s="158"/>
      <c r="F54" s="158"/>
      <c r="G54" s="158"/>
      <c r="H54" s="158"/>
      <c r="I54" s="172"/>
      <c r="J54" s="173" t="s">
        <v>95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96</v>
      </c>
      <c r="D56" s="46"/>
      <c r="E56" s="46"/>
      <c r="F56" s="46"/>
      <c r="G56" s="46"/>
      <c r="H56" s="46"/>
      <c r="I56" s="143"/>
      <c r="J56" s="154">
        <f>J91</f>
        <v>0</v>
      </c>
      <c r="K56" s="50"/>
      <c r="AU56" s="23" t="s">
        <v>97</v>
      </c>
    </row>
    <row r="57" s="7" customFormat="1" ht="24.96" customHeight="1">
      <c r="B57" s="176"/>
      <c r="C57" s="177"/>
      <c r="D57" s="178" t="s">
        <v>98</v>
      </c>
      <c r="E57" s="179"/>
      <c r="F57" s="179"/>
      <c r="G57" s="179"/>
      <c r="H57" s="179"/>
      <c r="I57" s="180"/>
      <c r="J57" s="181">
        <f>J92</f>
        <v>0</v>
      </c>
      <c r="K57" s="182"/>
    </row>
    <row r="58" s="8" customFormat="1" ht="19.92" customHeight="1">
      <c r="B58" s="183"/>
      <c r="C58" s="184"/>
      <c r="D58" s="185" t="s">
        <v>99</v>
      </c>
      <c r="E58" s="186"/>
      <c r="F58" s="186"/>
      <c r="G58" s="186"/>
      <c r="H58" s="186"/>
      <c r="I58" s="187"/>
      <c r="J58" s="188">
        <f>J93</f>
        <v>0</v>
      </c>
      <c r="K58" s="189"/>
    </row>
    <row r="59" s="8" customFormat="1" ht="19.92" customHeight="1">
      <c r="B59" s="183"/>
      <c r="C59" s="184"/>
      <c r="D59" s="185" t="s">
        <v>100</v>
      </c>
      <c r="E59" s="186"/>
      <c r="F59" s="186"/>
      <c r="G59" s="186"/>
      <c r="H59" s="186"/>
      <c r="I59" s="187"/>
      <c r="J59" s="188">
        <f>J102</f>
        <v>0</v>
      </c>
      <c r="K59" s="189"/>
    </row>
    <row r="60" s="8" customFormat="1" ht="19.92" customHeight="1">
      <c r="B60" s="183"/>
      <c r="C60" s="184"/>
      <c r="D60" s="185" t="s">
        <v>101</v>
      </c>
      <c r="E60" s="186"/>
      <c r="F60" s="186"/>
      <c r="G60" s="186"/>
      <c r="H60" s="186"/>
      <c r="I60" s="187"/>
      <c r="J60" s="188">
        <f>J122</f>
        <v>0</v>
      </c>
      <c r="K60" s="189"/>
    </row>
    <row r="61" s="8" customFormat="1" ht="19.92" customHeight="1">
      <c r="B61" s="183"/>
      <c r="C61" s="184"/>
      <c r="D61" s="185" t="s">
        <v>102</v>
      </c>
      <c r="E61" s="186"/>
      <c r="F61" s="186"/>
      <c r="G61" s="186"/>
      <c r="H61" s="186"/>
      <c r="I61" s="187"/>
      <c r="J61" s="188">
        <f>J142</f>
        <v>0</v>
      </c>
      <c r="K61" s="189"/>
    </row>
    <row r="62" s="8" customFormat="1" ht="19.92" customHeight="1">
      <c r="B62" s="183"/>
      <c r="C62" s="184"/>
      <c r="D62" s="185" t="s">
        <v>103</v>
      </c>
      <c r="E62" s="186"/>
      <c r="F62" s="186"/>
      <c r="G62" s="186"/>
      <c r="H62" s="186"/>
      <c r="I62" s="187"/>
      <c r="J62" s="188">
        <f>J154</f>
        <v>0</v>
      </c>
      <c r="K62" s="189"/>
    </row>
    <row r="63" s="7" customFormat="1" ht="24.96" customHeight="1">
      <c r="B63" s="176"/>
      <c r="C63" s="177"/>
      <c r="D63" s="178" t="s">
        <v>104</v>
      </c>
      <c r="E63" s="179"/>
      <c r="F63" s="179"/>
      <c r="G63" s="179"/>
      <c r="H63" s="179"/>
      <c r="I63" s="180"/>
      <c r="J63" s="181">
        <f>J156</f>
        <v>0</v>
      </c>
      <c r="K63" s="182"/>
    </row>
    <row r="64" s="8" customFormat="1" ht="19.92" customHeight="1">
      <c r="B64" s="183"/>
      <c r="C64" s="184"/>
      <c r="D64" s="185" t="s">
        <v>105</v>
      </c>
      <c r="E64" s="186"/>
      <c r="F64" s="186"/>
      <c r="G64" s="186"/>
      <c r="H64" s="186"/>
      <c r="I64" s="187"/>
      <c r="J64" s="188">
        <f>J157</f>
        <v>0</v>
      </c>
      <c r="K64" s="189"/>
    </row>
    <row r="65" s="8" customFormat="1" ht="19.92" customHeight="1">
      <c r="B65" s="183"/>
      <c r="C65" s="184"/>
      <c r="D65" s="185" t="s">
        <v>106</v>
      </c>
      <c r="E65" s="186"/>
      <c r="F65" s="186"/>
      <c r="G65" s="186"/>
      <c r="H65" s="186"/>
      <c r="I65" s="187"/>
      <c r="J65" s="188">
        <f>J183</f>
        <v>0</v>
      </c>
      <c r="K65" s="189"/>
    </row>
    <row r="66" s="8" customFormat="1" ht="19.92" customHeight="1">
      <c r="B66" s="183"/>
      <c r="C66" s="184"/>
      <c r="D66" s="185" t="s">
        <v>107</v>
      </c>
      <c r="E66" s="186"/>
      <c r="F66" s="186"/>
      <c r="G66" s="186"/>
      <c r="H66" s="186"/>
      <c r="I66" s="187"/>
      <c r="J66" s="188">
        <f>J186</f>
        <v>0</v>
      </c>
      <c r="K66" s="189"/>
    </row>
    <row r="67" s="8" customFormat="1" ht="19.92" customHeight="1">
      <c r="B67" s="183"/>
      <c r="C67" s="184"/>
      <c r="D67" s="185" t="s">
        <v>108</v>
      </c>
      <c r="E67" s="186"/>
      <c r="F67" s="186"/>
      <c r="G67" s="186"/>
      <c r="H67" s="186"/>
      <c r="I67" s="187"/>
      <c r="J67" s="188">
        <f>J195</f>
        <v>0</v>
      </c>
      <c r="K67" s="189"/>
    </row>
    <row r="68" s="8" customFormat="1" ht="19.92" customHeight="1">
      <c r="B68" s="183"/>
      <c r="C68" s="184"/>
      <c r="D68" s="185" t="s">
        <v>109</v>
      </c>
      <c r="E68" s="186"/>
      <c r="F68" s="186"/>
      <c r="G68" s="186"/>
      <c r="H68" s="186"/>
      <c r="I68" s="187"/>
      <c r="J68" s="188">
        <f>J212</f>
        <v>0</v>
      </c>
      <c r="K68" s="189"/>
    </row>
    <row r="69" s="8" customFormat="1" ht="19.92" customHeight="1">
      <c r="B69" s="183"/>
      <c r="C69" s="184"/>
      <c r="D69" s="185" t="s">
        <v>110</v>
      </c>
      <c r="E69" s="186"/>
      <c r="F69" s="186"/>
      <c r="G69" s="186"/>
      <c r="H69" s="186"/>
      <c r="I69" s="187"/>
      <c r="J69" s="188">
        <f>J219</f>
        <v>0</v>
      </c>
      <c r="K69" s="189"/>
    </row>
    <row r="70" s="8" customFormat="1" ht="19.92" customHeight="1">
      <c r="B70" s="183"/>
      <c r="C70" s="184"/>
      <c r="D70" s="185" t="s">
        <v>111</v>
      </c>
      <c r="E70" s="186"/>
      <c r="F70" s="186"/>
      <c r="G70" s="186"/>
      <c r="H70" s="186"/>
      <c r="I70" s="187"/>
      <c r="J70" s="188">
        <f>J246</f>
        <v>0</v>
      </c>
      <c r="K70" s="189"/>
    </row>
    <row r="71" s="8" customFormat="1" ht="19.92" customHeight="1">
      <c r="B71" s="183"/>
      <c r="C71" s="184"/>
      <c r="D71" s="185" t="s">
        <v>112</v>
      </c>
      <c r="E71" s="186"/>
      <c r="F71" s="186"/>
      <c r="G71" s="186"/>
      <c r="H71" s="186"/>
      <c r="I71" s="187"/>
      <c r="J71" s="188">
        <f>J261</f>
        <v>0</v>
      </c>
      <c r="K71" s="189"/>
    </row>
    <row r="72" s="1" customFormat="1" ht="21.84" customHeight="1">
      <c r="B72" s="45"/>
      <c r="C72" s="46"/>
      <c r="D72" s="46"/>
      <c r="E72" s="46"/>
      <c r="F72" s="46"/>
      <c r="G72" s="46"/>
      <c r="H72" s="46"/>
      <c r="I72" s="143"/>
      <c r="J72" s="46"/>
      <c r="K72" s="50"/>
    </row>
    <row r="73" s="1" customFormat="1" ht="6.96" customHeight="1">
      <c r="B73" s="66"/>
      <c r="C73" s="67"/>
      <c r="D73" s="67"/>
      <c r="E73" s="67"/>
      <c r="F73" s="67"/>
      <c r="G73" s="67"/>
      <c r="H73" s="67"/>
      <c r="I73" s="165"/>
      <c r="J73" s="67"/>
      <c r="K73" s="68"/>
    </row>
    <row r="77" s="1" customFormat="1" ht="6.96" customHeight="1">
      <c r="B77" s="69"/>
      <c r="C77" s="70"/>
      <c r="D77" s="70"/>
      <c r="E77" s="70"/>
      <c r="F77" s="70"/>
      <c r="G77" s="70"/>
      <c r="H77" s="70"/>
      <c r="I77" s="168"/>
      <c r="J77" s="70"/>
      <c r="K77" s="70"/>
      <c r="L77" s="71"/>
    </row>
    <row r="78" s="1" customFormat="1" ht="36.96" customHeight="1">
      <c r="B78" s="45"/>
      <c r="C78" s="72" t="s">
        <v>113</v>
      </c>
      <c r="D78" s="73"/>
      <c r="E78" s="73"/>
      <c r="F78" s="73"/>
      <c r="G78" s="73"/>
      <c r="H78" s="73"/>
      <c r="I78" s="190"/>
      <c r="J78" s="73"/>
      <c r="K78" s="73"/>
      <c r="L78" s="71"/>
    </row>
    <row r="79" s="1" customFormat="1" ht="6.96" customHeight="1">
      <c r="B79" s="45"/>
      <c r="C79" s="73"/>
      <c r="D79" s="73"/>
      <c r="E79" s="73"/>
      <c r="F79" s="73"/>
      <c r="G79" s="73"/>
      <c r="H79" s="73"/>
      <c r="I79" s="190"/>
      <c r="J79" s="73"/>
      <c r="K79" s="73"/>
      <c r="L79" s="71"/>
    </row>
    <row r="80" s="1" customFormat="1" ht="14.4" customHeight="1">
      <c r="B80" s="45"/>
      <c r="C80" s="75" t="s">
        <v>18</v>
      </c>
      <c r="D80" s="73"/>
      <c r="E80" s="73"/>
      <c r="F80" s="73"/>
      <c r="G80" s="73"/>
      <c r="H80" s="73"/>
      <c r="I80" s="190"/>
      <c r="J80" s="73"/>
      <c r="K80" s="73"/>
      <c r="L80" s="71"/>
    </row>
    <row r="81" s="1" customFormat="1" ht="16.5" customHeight="1">
      <c r="B81" s="45"/>
      <c r="C81" s="73"/>
      <c r="D81" s="73"/>
      <c r="E81" s="191" t="str">
        <f>E7</f>
        <v>Stavební úpravy v pokoji domova pro seniory Dobřichovice</v>
      </c>
      <c r="F81" s="75"/>
      <c r="G81" s="75"/>
      <c r="H81" s="75"/>
      <c r="I81" s="190"/>
      <c r="J81" s="73"/>
      <c r="K81" s="73"/>
      <c r="L81" s="71"/>
    </row>
    <row r="82" s="1" customFormat="1" ht="14.4" customHeight="1">
      <c r="B82" s="45"/>
      <c r="C82" s="75" t="s">
        <v>91</v>
      </c>
      <c r="D82" s="73"/>
      <c r="E82" s="73"/>
      <c r="F82" s="73"/>
      <c r="G82" s="73"/>
      <c r="H82" s="73"/>
      <c r="I82" s="190"/>
      <c r="J82" s="73"/>
      <c r="K82" s="73"/>
      <c r="L82" s="71"/>
    </row>
    <row r="83" s="1" customFormat="1" ht="17.25" customHeight="1">
      <c r="B83" s="45"/>
      <c r="C83" s="73"/>
      <c r="D83" s="73"/>
      <c r="E83" s="81" t="str">
        <f>E9</f>
        <v>ASŘ - Architektonicko - stavební řešení</v>
      </c>
      <c r="F83" s="73"/>
      <c r="G83" s="73"/>
      <c r="H83" s="73"/>
      <c r="I83" s="190"/>
      <c r="J83" s="73"/>
      <c r="K83" s="73"/>
      <c r="L83" s="71"/>
    </row>
    <row r="84" s="1" customFormat="1" ht="6.96" customHeight="1">
      <c r="B84" s="45"/>
      <c r="C84" s="73"/>
      <c r="D84" s="73"/>
      <c r="E84" s="73"/>
      <c r="F84" s="73"/>
      <c r="G84" s="73"/>
      <c r="H84" s="73"/>
      <c r="I84" s="190"/>
      <c r="J84" s="73"/>
      <c r="K84" s="73"/>
      <c r="L84" s="71"/>
    </row>
    <row r="85" s="1" customFormat="1" ht="18" customHeight="1">
      <c r="B85" s="45"/>
      <c r="C85" s="75" t="s">
        <v>23</v>
      </c>
      <c r="D85" s="73"/>
      <c r="E85" s="73"/>
      <c r="F85" s="192" t="str">
        <f>F12</f>
        <v>Brunšov 365</v>
      </c>
      <c r="G85" s="73"/>
      <c r="H85" s="73"/>
      <c r="I85" s="193" t="s">
        <v>25</v>
      </c>
      <c r="J85" s="84" t="str">
        <f>IF(J12="","",J12)</f>
        <v>10. 11. 2018</v>
      </c>
      <c r="K85" s="73"/>
      <c r="L85" s="71"/>
    </row>
    <row r="86" s="1" customFormat="1" ht="6.96" customHeight="1">
      <c r="B86" s="45"/>
      <c r="C86" s="73"/>
      <c r="D86" s="73"/>
      <c r="E86" s="73"/>
      <c r="F86" s="73"/>
      <c r="G86" s="73"/>
      <c r="H86" s="73"/>
      <c r="I86" s="190"/>
      <c r="J86" s="73"/>
      <c r="K86" s="73"/>
      <c r="L86" s="71"/>
    </row>
    <row r="87" s="1" customFormat="1">
      <c r="B87" s="45"/>
      <c r="C87" s="75" t="s">
        <v>27</v>
      </c>
      <c r="D87" s="73"/>
      <c r="E87" s="73"/>
      <c r="F87" s="192" t="str">
        <f>E15</f>
        <v>Domov pro seniory Dobřichovice p.o.</v>
      </c>
      <c r="G87" s="73"/>
      <c r="H87" s="73"/>
      <c r="I87" s="193" t="s">
        <v>33</v>
      </c>
      <c r="J87" s="192" t="str">
        <f>E21</f>
        <v>ra15 a.s.</v>
      </c>
      <c r="K87" s="73"/>
      <c r="L87" s="71"/>
    </row>
    <row r="88" s="1" customFormat="1" ht="14.4" customHeight="1">
      <c r="B88" s="45"/>
      <c r="C88" s="75" t="s">
        <v>31</v>
      </c>
      <c r="D88" s="73"/>
      <c r="E88" s="73"/>
      <c r="F88" s="192" t="str">
        <f>IF(E18="","",E18)</f>
        <v/>
      </c>
      <c r="G88" s="73"/>
      <c r="H88" s="73"/>
      <c r="I88" s="190"/>
      <c r="J88" s="73"/>
      <c r="K88" s="73"/>
      <c r="L88" s="71"/>
    </row>
    <row r="89" s="1" customFormat="1" ht="10.32" customHeight="1">
      <c r="B89" s="45"/>
      <c r="C89" s="73"/>
      <c r="D89" s="73"/>
      <c r="E89" s="73"/>
      <c r="F89" s="73"/>
      <c r="G89" s="73"/>
      <c r="H89" s="73"/>
      <c r="I89" s="190"/>
      <c r="J89" s="73"/>
      <c r="K89" s="73"/>
      <c r="L89" s="71"/>
    </row>
    <row r="90" s="9" customFormat="1" ht="29.28" customHeight="1">
      <c r="B90" s="194"/>
      <c r="C90" s="195" t="s">
        <v>114</v>
      </c>
      <c r="D90" s="196" t="s">
        <v>56</v>
      </c>
      <c r="E90" s="196" t="s">
        <v>52</v>
      </c>
      <c r="F90" s="196" t="s">
        <v>115</v>
      </c>
      <c r="G90" s="196" t="s">
        <v>116</v>
      </c>
      <c r="H90" s="196" t="s">
        <v>117</v>
      </c>
      <c r="I90" s="197" t="s">
        <v>118</v>
      </c>
      <c r="J90" s="196" t="s">
        <v>95</v>
      </c>
      <c r="K90" s="198" t="s">
        <v>119</v>
      </c>
      <c r="L90" s="199"/>
      <c r="M90" s="101" t="s">
        <v>120</v>
      </c>
      <c r="N90" s="102" t="s">
        <v>41</v>
      </c>
      <c r="O90" s="102" t="s">
        <v>121</v>
      </c>
      <c r="P90" s="102" t="s">
        <v>122</v>
      </c>
      <c r="Q90" s="102" t="s">
        <v>123</v>
      </c>
      <c r="R90" s="102" t="s">
        <v>124</v>
      </c>
      <c r="S90" s="102" t="s">
        <v>125</v>
      </c>
      <c r="T90" s="103" t="s">
        <v>126</v>
      </c>
    </row>
    <row r="91" s="1" customFormat="1" ht="29.28" customHeight="1">
      <c r="B91" s="45"/>
      <c r="C91" s="107" t="s">
        <v>96</v>
      </c>
      <c r="D91" s="73"/>
      <c r="E91" s="73"/>
      <c r="F91" s="73"/>
      <c r="G91" s="73"/>
      <c r="H91" s="73"/>
      <c r="I91" s="190"/>
      <c r="J91" s="200">
        <f>BK91</f>
        <v>0</v>
      </c>
      <c r="K91" s="73"/>
      <c r="L91" s="71"/>
      <c r="M91" s="104"/>
      <c r="N91" s="105"/>
      <c r="O91" s="105"/>
      <c r="P91" s="201">
        <f>P92+P156</f>
        <v>0</v>
      </c>
      <c r="Q91" s="105"/>
      <c r="R91" s="201">
        <f>R92+R156</f>
        <v>1.3394739</v>
      </c>
      <c r="S91" s="105"/>
      <c r="T91" s="202">
        <f>T92+T156</f>
        <v>4.5808401999999999</v>
      </c>
      <c r="AT91" s="23" t="s">
        <v>70</v>
      </c>
      <c r="AU91" s="23" t="s">
        <v>97</v>
      </c>
      <c r="BK91" s="203">
        <f>BK92+BK156</f>
        <v>0</v>
      </c>
    </row>
    <row r="92" s="10" customFormat="1" ht="37.44" customHeight="1">
      <c r="B92" s="204"/>
      <c r="C92" s="205"/>
      <c r="D92" s="206" t="s">
        <v>70</v>
      </c>
      <c r="E92" s="207" t="s">
        <v>127</v>
      </c>
      <c r="F92" s="207" t="s">
        <v>128</v>
      </c>
      <c r="G92" s="205"/>
      <c r="H92" s="205"/>
      <c r="I92" s="208"/>
      <c r="J92" s="209">
        <f>BK92</f>
        <v>0</v>
      </c>
      <c r="K92" s="205"/>
      <c r="L92" s="210"/>
      <c r="M92" s="211"/>
      <c r="N92" s="212"/>
      <c r="O92" s="212"/>
      <c r="P92" s="213">
        <f>P93+P102+P122+P142+P154</f>
        <v>0</v>
      </c>
      <c r="Q92" s="212"/>
      <c r="R92" s="213">
        <f>R93+R102+R122+R142+R154</f>
        <v>1.06778324</v>
      </c>
      <c r="S92" s="212"/>
      <c r="T92" s="214">
        <f>T93+T102+T122+T142+T154</f>
        <v>2.5952800000000003</v>
      </c>
      <c r="AR92" s="215" t="s">
        <v>79</v>
      </c>
      <c r="AT92" s="216" t="s">
        <v>70</v>
      </c>
      <c r="AU92" s="216" t="s">
        <v>71</v>
      </c>
      <c r="AY92" s="215" t="s">
        <v>129</v>
      </c>
      <c r="BK92" s="217">
        <f>BK93+BK102+BK122+BK142+BK154</f>
        <v>0</v>
      </c>
    </row>
    <row r="93" s="10" customFormat="1" ht="19.92" customHeight="1">
      <c r="B93" s="204"/>
      <c r="C93" s="205"/>
      <c r="D93" s="206" t="s">
        <v>70</v>
      </c>
      <c r="E93" s="218" t="s">
        <v>130</v>
      </c>
      <c r="F93" s="218" t="s">
        <v>131</v>
      </c>
      <c r="G93" s="205"/>
      <c r="H93" s="205"/>
      <c r="I93" s="208"/>
      <c r="J93" s="219">
        <f>BK93</f>
        <v>0</v>
      </c>
      <c r="K93" s="205"/>
      <c r="L93" s="210"/>
      <c r="M93" s="211"/>
      <c r="N93" s="212"/>
      <c r="O93" s="212"/>
      <c r="P93" s="213">
        <f>SUM(P94:P101)</f>
        <v>0</v>
      </c>
      <c r="Q93" s="212"/>
      <c r="R93" s="213">
        <f>SUM(R94:R101)</f>
        <v>0.38444999999999996</v>
      </c>
      <c r="S93" s="212"/>
      <c r="T93" s="214">
        <f>SUM(T94:T101)</f>
        <v>0</v>
      </c>
      <c r="AR93" s="215" t="s">
        <v>79</v>
      </c>
      <c r="AT93" s="216" t="s">
        <v>70</v>
      </c>
      <c r="AU93" s="216" t="s">
        <v>79</v>
      </c>
      <c r="AY93" s="215" t="s">
        <v>129</v>
      </c>
      <c r="BK93" s="217">
        <f>SUM(BK94:BK101)</f>
        <v>0</v>
      </c>
    </row>
    <row r="94" s="1" customFormat="1" ht="25.5" customHeight="1">
      <c r="B94" s="45"/>
      <c r="C94" s="220" t="s">
        <v>79</v>
      </c>
      <c r="D94" s="220" t="s">
        <v>132</v>
      </c>
      <c r="E94" s="221" t="s">
        <v>133</v>
      </c>
      <c r="F94" s="222" t="s">
        <v>134</v>
      </c>
      <c r="G94" s="223" t="s">
        <v>135</v>
      </c>
      <c r="H94" s="224">
        <v>0.12</v>
      </c>
      <c r="I94" s="225"/>
      <c r="J94" s="226">
        <f>ROUND(I94*H94,2)</f>
        <v>0</v>
      </c>
      <c r="K94" s="222" t="s">
        <v>136</v>
      </c>
      <c r="L94" s="71"/>
      <c r="M94" s="227" t="s">
        <v>21</v>
      </c>
      <c r="N94" s="228" t="s">
        <v>42</v>
      </c>
      <c r="O94" s="46"/>
      <c r="P94" s="229">
        <f>O94*H94</f>
        <v>0</v>
      </c>
      <c r="Q94" s="229">
        <v>1.0900000000000001</v>
      </c>
      <c r="R94" s="229">
        <f>Q94*H94</f>
        <v>0.1308</v>
      </c>
      <c r="S94" s="229">
        <v>0</v>
      </c>
      <c r="T94" s="230">
        <f>S94*H94</f>
        <v>0</v>
      </c>
      <c r="AR94" s="23" t="s">
        <v>137</v>
      </c>
      <c r="AT94" s="23" t="s">
        <v>132</v>
      </c>
      <c r="AU94" s="23" t="s">
        <v>81</v>
      </c>
      <c r="AY94" s="23" t="s">
        <v>129</v>
      </c>
      <c r="BE94" s="231">
        <f>IF(N94="základní",J94,0)</f>
        <v>0</v>
      </c>
      <c r="BF94" s="231">
        <f>IF(N94="snížená",J94,0)</f>
        <v>0</v>
      </c>
      <c r="BG94" s="231">
        <f>IF(N94="zákl. přenesená",J94,0)</f>
        <v>0</v>
      </c>
      <c r="BH94" s="231">
        <f>IF(N94="sníž. přenesená",J94,0)</f>
        <v>0</v>
      </c>
      <c r="BI94" s="231">
        <f>IF(N94="nulová",J94,0)</f>
        <v>0</v>
      </c>
      <c r="BJ94" s="23" t="s">
        <v>79</v>
      </c>
      <c r="BK94" s="231">
        <f>ROUND(I94*H94,2)</f>
        <v>0</v>
      </c>
      <c r="BL94" s="23" t="s">
        <v>137</v>
      </c>
      <c r="BM94" s="23" t="s">
        <v>138</v>
      </c>
    </row>
    <row r="95" s="11" customFormat="1">
      <c r="B95" s="232"/>
      <c r="C95" s="233"/>
      <c r="D95" s="234" t="s">
        <v>139</v>
      </c>
      <c r="E95" s="235" t="s">
        <v>21</v>
      </c>
      <c r="F95" s="236" t="s">
        <v>140</v>
      </c>
      <c r="G95" s="233"/>
      <c r="H95" s="235" t="s">
        <v>21</v>
      </c>
      <c r="I95" s="237"/>
      <c r="J95" s="233"/>
      <c r="K95" s="233"/>
      <c r="L95" s="238"/>
      <c r="M95" s="239"/>
      <c r="N95" s="240"/>
      <c r="O95" s="240"/>
      <c r="P95" s="240"/>
      <c r="Q95" s="240"/>
      <c r="R95" s="240"/>
      <c r="S95" s="240"/>
      <c r="T95" s="241"/>
      <c r="AT95" s="242" t="s">
        <v>139</v>
      </c>
      <c r="AU95" s="242" t="s">
        <v>81</v>
      </c>
      <c r="AV95" s="11" t="s">
        <v>79</v>
      </c>
      <c r="AW95" s="11" t="s">
        <v>35</v>
      </c>
      <c r="AX95" s="11" t="s">
        <v>71</v>
      </c>
      <c r="AY95" s="242" t="s">
        <v>129</v>
      </c>
    </row>
    <row r="96" s="12" customFormat="1">
      <c r="B96" s="243"/>
      <c r="C96" s="244"/>
      <c r="D96" s="234" t="s">
        <v>139</v>
      </c>
      <c r="E96" s="245" t="s">
        <v>21</v>
      </c>
      <c r="F96" s="246" t="s">
        <v>141</v>
      </c>
      <c r="G96" s="244"/>
      <c r="H96" s="247">
        <v>0.12</v>
      </c>
      <c r="I96" s="248"/>
      <c r="J96" s="244"/>
      <c r="K96" s="244"/>
      <c r="L96" s="249"/>
      <c r="M96" s="250"/>
      <c r="N96" s="251"/>
      <c r="O96" s="251"/>
      <c r="P96" s="251"/>
      <c r="Q96" s="251"/>
      <c r="R96" s="251"/>
      <c r="S96" s="251"/>
      <c r="T96" s="252"/>
      <c r="AT96" s="253" t="s">
        <v>139</v>
      </c>
      <c r="AU96" s="253" t="s">
        <v>81</v>
      </c>
      <c r="AV96" s="12" t="s">
        <v>81</v>
      </c>
      <c r="AW96" s="12" t="s">
        <v>35</v>
      </c>
      <c r="AX96" s="12" t="s">
        <v>71</v>
      </c>
      <c r="AY96" s="253" t="s">
        <v>129</v>
      </c>
    </row>
    <row r="97" s="13" customFormat="1">
      <c r="B97" s="254"/>
      <c r="C97" s="255"/>
      <c r="D97" s="234" t="s">
        <v>139</v>
      </c>
      <c r="E97" s="256" t="s">
        <v>21</v>
      </c>
      <c r="F97" s="257" t="s">
        <v>142</v>
      </c>
      <c r="G97" s="255"/>
      <c r="H97" s="258">
        <v>0.12</v>
      </c>
      <c r="I97" s="259"/>
      <c r="J97" s="255"/>
      <c r="K97" s="255"/>
      <c r="L97" s="260"/>
      <c r="M97" s="261"/>
      <c r="N97" s="262"/>
      <c r="O97" s="262"/>
      <c r="P97" s="262"/>
      <c r="Q97" s="262"/>
      <c r="R97" s="262"/>
      <c r="S97" s="262"/>
      <c r="T97" s="263"/>
      <c r="AT97" s="264" t="s">
        <v>139</v>
      </c>
      <c r="AU97" s="264" t="s">
        <v>81</v>
      </c>
      <c r="AV97" s="13" t="s">
        <v>137</v>
      </c>
      <c r="AW97" s="13" t="s">
        <v>35</v>
      </c>
      <c r="AX97" s="13" t="s">
        <v>79</v>
      </c>
      <c r="AY97" s="264" t="s">
        <v>129</v>
      </c>
    </row>
    <row r="98" s="1" customFormat="1" ht="25.5" customHeight="1">
      <c r="B98" s="45"/>
      <c r="C98" s="220" t="s">
        <v>81</v>
      </c>
      <c r="D98" s="220" t="s">
        <v>132</v>
      </c>
      <c r="E98" s="221" t="s">
        <v>143</v>
      </c>
      <c r="F98" s="222" t="s">
        <v>144</v>
      </c>
      <c r="G98" s="223" t="s">
        <v>145</v>
      </c>
      <c r="H98" s="224">
        <v>1</v>
      </c>
      <c r="I98" s="225"/>
      <c r="J98" s="226">
        <f>ROUND(I98*H98,2)</f>
        <v>0</v>
      </c>
      <c r="K98" s="222" t="s">
        <v>136</v>
      </c>
      <c r="L98" s="71"/>
      <c r="M98" s="227" t="s">
        <v>21</v>
      </c>
      <c r="N98" s="228" t="s">
        <v>42</v>
      </c>
      <c r="O98" s="46"/>
      <c r="P98" s="229">
        <f>O98*H98</f>
        <v>0</v>
      </c>
      <c r="Q98" s="229">
        <v>0.25364999999999999</v>
      </c>
      <c r="R98" s="229">
        <f>Q98*H98</f>
        <v>0.25364999999999999</v>
      </c>
      <c r="S98" s="229">
        <v>0</v>
      </c>
      <c r="T98" s="230">
        <f>S98*H98</f>
        <v>0</v>
      </c>
      <c r="AR98" s="23" t="s">
        <v>137</v>
      </c>
      <c r="AT98" s="23" t="s">
        <v>132</v>
      </c>
      <c r="AU98" s="23" t="s">
        <v>81</v>
      </c>
      <c r="AY98" s="23" t="s">
        <v>129</v>
      </c>
      <c r="BE98" s="231">
        <f>IF(N98="základní",J98,0)</f>
        <v>0</v>
      </c>
      <c r="BF98" s="231">
        <f>IF(N98="snížená",J98,0)</f>
        <v>0</v>
      </c>
      <c r="BG98" s="231">
        <f>IF(N98="zákl. přenesená",J98,0)</f>
        <v>0</v>
      </c>
      <c r="BH98" s="231">
        <f>IF(N98="sníž. přenesená",J98,0)</f>
        <v>0</v>
      </c>
      <c r="BI98" s="231">
        <f>IF(N98="nulová",J98,0)</f>
        <v>0</v>
      </c>
      <c r="BJ98" s="23" t="s">
        <v>79</v>
      </c>
      <c r="BK98" s="231">
        <f>ROUND(I98*H98,2)</f>
        <v>0</v>
      </c>
      <c r="BL98" s="23" t="s">
        <v>137</v>
      </c>
      <c r="BM98" s="23" t="s">
        <v>146</v>
      </c>
    </row>
    <row r="99" s="11" customFormat="1">
      <c r="B99" s="232"/>
      <c r="C99" s="233"/>
      <c r="D99" s="234" t="s">
        <v>139</v>
      </c>
      <c r="E99" s="235" t="s">
        <v>21</v>
      </c>
      <c r="F99" s="236" t="s">
        <v>147</v>
      </c>
      <c r="G99" s="233"/>
      <c r="H99" s="235" t="s">
        <v>21</v>
      </c>
      <c r="I99" s="237"/>
      <c r="J99" s="233"/>
      <c r="K99" s="233"/>
      <c r="L99" s="238"/>
      <c r="M99" s="239"/>
      <c r="N99" s="240"/>
      <c r="O99" s="240"/>
      <c r="P99" s="240"/>
      <c r="Q99" s="240"/>
      <c r="R99" s="240"/>
      <c r="S99" s="240"/>
      <c r="T99" s="241"/>
      <c r="AT99" s="242" t="s">
        <v>139</v>
      </c>
      <c r="AU99" s="242" t="s">
        <v>81</v>
      </c>
      <c r="AV99" s="11" t="s">
        <v>79</v>
      </c>
      <c r="AW99" s="11" t="s">
        <v>35</v>
      </c>
      <c r="AX99" s="11" t="s">
        <v>71</v>
      </c>
      <c r="AY99" s="242" t="s">
        <v>129</v>
      </c>
    </row>
    <row r="100" s="12" customFormat="1">
      <c r="B100" s="243"/>
      <c r="C100" s="244"/>
      <c r="D100" s="234" t="s">
        <v>139</v>
      </c>
      <c r="E100" s="245" t="s">
        <v>21</v>
      </c>
      <c r="F100" s="246" t="s">
        <v>79</v>
      </c>
      <c r="G100" s="244"/>
      <c r="H100" s="247">
        <v>1</v>
      </c>
      <c r="I100" s="248"/>
      <c r="J100" s="244"/>
      <c r="K100" s="244"/>
      <c r="L100" s="249"/>
      <c r="M100" s="250"/>
      <c r="N100" s="251"/>
      <c r="O100" s="251"/>
      <c r="P100" s="251"/>
      <c r="Q100" s="251"/>
      <c r="R100" s="251"/>
      <c r="S100" s="251"/>
      <c r="T100" s="252"/>
      <c r="AT100" s="253" t="s">
        <v>139</v>
      </c>
      <c r="AU100" s="253" t="s">
        <v>81</v>
      </c>
      <c r="AV100" s="12" t="s">
        <v>81</v>
      </c>
      <c r="AW100" s="12" t="s">
        <v>35</v>
      </c>
      <c r="AX100" s="12" t="s">
        <v>71</v>
      </c>
      <c r="AY100" s="253" t="s">
        <v>129</v>
      </c>
    </row>
    <row r="101" s="13" customFormat="1">
      <c r="B101" s="254"/>
      <c r="C101" s="255"/>
      <c r="D101" s="234" t="s">
        <v>139</v>
      </c>
      <c r="E101" s="256" t="s">
        <v>21</v>
      </c>
      <c r="F101" s="257" t="s">
        <v>142</v>
      </c>
      <c r="G101" s="255"/>
      <c r="H101" s="258">
        <v>1</v>
      </c>
      <c r="I101" s="259"/>
      <c r="J101" s="255"/>
      <c r="K101" s="255"/>
      <c r="L101" s="260"/>
      <c r="M101" s="261"/>
      <c r="N101" s="262"/>
      <c r="O101" s="262"/>
      <c r="P101" s="262"/>
      <c r="Q101" s="262"/>
      <c r="R101" s="262"/>
      <c r="S101" s="262"/>
      <c r="T101" s="263"/>
      <c r="AT101" s="264" t="s">
        <v>139</v>
      </c>
      <c r="AU101" s="264" t="s">
        <v>81</v>
      </c>
      <c r="AV101" s="13" t="s">
        <v>137</v>
      </c>
      <c r="AW101" s="13" t="s">
        <v>35</v>
      </c>
      <c r="AX101" s="13" t="s">
        <v>79</v>
      </c>
      <c r="AY101" s="264" t="s">
        <v>129</v>
      </c>
    </row>
    <row r="102" s="10" customFormat="1" ht="29.88" customHeight="1">
      <c r="B102" s="204"/>
      <c r="C102" s="205"/>
      <c r="D102" s="206" t="s">
        <v>70</v>
      </c>
      <c r="E102" s="218" t="s">
        <v>148</v>
      </c>
      <c r="F102" s="218" t="s">
        <v>149</v>
      </c>
      <c r="G102" s="205"/>
      <c r="H102" s="205"/>
      <c r="I102" s="208"/>
      <c r="J102" s="219">
        <f>BK102</f>
        <v>0</v>
      </c>
      <c r="K102" s="205"/>
      <c r="L102" s="210"/>
      <c r="M102" s="211"/>
      <c r="N102" s="212"/>
      <c r="O102" s="212"/>
      <c r="P102" s="213">
        <f>SUM(P103:P121)</f>
        <v>0</v>
      </c>
      <c r="Q102" s="212"/>
      <c r="R102" s="213">
        <f>SUM(R103:R121)</f>
        <v>0.67809543999999999</v>
      </c>
      <c r="S102" s="212"/>
      <c r="T102" s="214">
        <f>SUM(T103:T121)</f>
        <v>0</v>
      </c>
      <c r="AR102" s="215" t="s">
        <v>79</v>
      </c>
      <c r="AT102" s="216" t="s">
        <v>70</v>
      </c>
      <c r="AU102" s="216" t="s">
        <v>79</v>
      </c>
      <c r="AY102" s="215" t="s">
        <v>129</v>
      </c>
      <c r="BK102" s="217">
        <f>SUM(BK103:BK121)</f>
        <v>0</v>
      </c>
    </row>
    <row r="103" s="1" customFormat="1" ht="25.5" customHeight="1">
      <c r="B103" s="45"/>
      <c r="C103" s="220" t="s">
        <v>130</v>
      </c>
      <c r="D103" s="220" t="s">
        <v>132</v>
      </c>
      <c r="E103" s="221" t="s">
        <v>150</v>
      </c>
      <c r="F103" s="222" t="s">
        <v>151</v>
      </c>
      <c r="G103" s="223" t="s">
        <v>145</v>
      </c>
      <c r="H103" s="224">
        <v>25.32</v>
      </c>
      <c r="I103" s="225"/>
      <c r="J103" s="226">
        <f>ROUND(I103*H103,2)</f>
        <v>0</v>
      </c>
      <c r="K103" s="222" t="s">
        <v>136</v>
      </c>
      <c r="L103" s="71"/>
      <c r="M103" s="227" t="s">
        <v>21</v>
      </c>
      <c r="N103" s="228" t="s">
        <v>42</v>
      </c>
      <c r="O103" s="46"/>
      <c r="P103" s="229">
        <f>O103*H103</f>
        <v>0</v>
      </c>
      <c r="Q103" s="229">
        <v>0.0057000000000000002</v>
      </c>
      <c r="R103" s="229">
        <f>Q103*H103</f>
        <v>0.14432400000000001</v>
      </c>
      <c r="S103" s="229">
        <v>0</v>
      </c>
      <c r="T103" s="230">
        <f>S103*H103</f>
        <v>0</v>
      </c>
      <c r="AR103" s="23" t="s">
        <v>137</v>
      </c>
      <c r="AT103" s="23" t="s">
        <v>132</v>
      </c>
      <c r="AU103" s="23" t="s">
        <v>81</v>
      </c>
      <c r="AY103" s="23" t="s">
        <v>129</v>
      </c>
      <c r="BE103" s="231">
        <f>IF(N103="základní",J103,0)</f>
        <v>0</v>
      </c>
      <c r="BF103" s="231">
        <f>IF(N103="snížená",J103,0)</f>
        <v>0</v>
      </c>
      <c r="BG103" s="231">
        <f>IF(N103="zákl. přenesená",J103,0)</f>
        <v>0</v>
      </c>
      <c r="BH103" s="231">
        <f>IF(N103="sníž. přenesená",J103,0)</f>
        <v>0</v>
      </c>
      <c r="BI103" s="231">
        <f>IF(N103="nulová",J103,0)</f>
        <v>0</v>
      </c>
      <c r="BJ103" s="23" t="s">
        <v>79</v>
      </c>
      <c r="BK103" s="231">
        <f>ROUND(I103*H103,2)</f>
        <v>0</v>
      </c>
      <c r="BL103" s="23" t="s">
        <v>137</v>
      </c>
      <c r="BM103" s="23" t="s">
        <v>152</v>
      </c>
    </row>
    <row r="104" s="1" customFormat="1" ht="25.5" customHeight="1">
      <c r="B104" s="45"/>
      <c r="C104" s="220" t="s">
        <v>137</v>
      </c>
      <c r="D104" s="220" t="s">
        <v>132</v>
      </c>
      <c r="E104" s="221" t="s">
        <v>153</v>
      </c>
      <c r="F104" s="222" t="s">
        <v>154</v>
      </c>
      <c r="G104" s="223" t="s">
        <v>145</v>
      </c>
      <c r="H104" s="224">
        <v>77</v>
      </c>
      <c r="I104" s="225"/>
      <c r="J104" s="226">
        <f>ROUND(I104*H104,2)</f>
        <v>0</v>
      </c>
      <c r="K104" s="222" t="s">
        <v>136</v>
      </c>
      <c r="L104" s="71"/>
      <c r="M104" s="227" t="s">
        <v>21</v>
      </c>
      <c r="N104" s="228" t="s">
        <v>42</v>
      </c>
      <c r="O104" s="46"/>
      <c r="P104" s="229">
        <f>O104*H104</f>
        <v>0</v>
      </c>
      <c r="Q104" s="229">
        <v>0.0057000000000000002</v>
      </c>
      <c r="R104" s="229">
        <f>Q104*H104</f>
        <v>0.43890000000000001</v>
      </c>
      <c r="S104" s="229">
        <v>0</v>
      </c>
      <c r="T104" s="230">
        <f>S104*H104</f>
        <v>0</v>
      </c>
      <c r="AR104" s="23" t="s">
        <v>137</v>
      </c>
      <c r="AT104" s="23" t="s">
        <v>132</v>
      </c>
      <c r="AU104" s="23" t="s">
        <v>81</v>
      </c>
      <c r="AY104" s="23" t="s">
        <v>129</v>
      </c>
      <c r="BE104" s="231">
        <f>IF(N104="základní",J104,0)</f>
        <v>0</v>
      </c>
      <c r="BF104" s="231">
        <f>IF(N104="snížená",J104,0)</f>
        <v>0</v>
      </c>
      <c r="BG104" s="231">
        <f>IF(N104="zákl. přenesená",J104,0)</f>
        <v>0</v>
      </c>
      <c r="BH104" s="231">
        <f>IF(N104="sníž. přenesená",J104,0)</f>
        <v>0</v>
      </c>
      <c r="BI104" s="231">
        <f>IF(N104="nulová",J104,0)</f>
        <v>0</v>
      </c>
      <c r="BJ104" s="23" t="s">
        <v>79</v>
      </c>
      <c r="BK104" s="231">
        <f>ROUND(I104*H104,2)</f>
        <v>0</v>
      </c>
      <c r="BL104" s="23" t="s">
        <v>137</v>
      </c>
      <c r="BM104" s="23" t="s">
        <v>155</v>
      </c>
    </row>
    <row r="105" s="1" customFormat="1" ht="16.5" customHeight="1">
      <c r="B105" s="45"/>
      <c r="C105" s="220" t="s">
        <v>156</v>
      </c>
      <c r="D105" s="220" t="s">
        <v>132</v>
      </c>
      <c r="E105" s="221" t="s">
        <v>157</v>
      </c>
      <c r="F105" s="222" t="s">
        <v>158</v>
      </c>
      <c r="G105" s="223" t="s">
        <v>145</v>
      </c>
      <c r="H105" s="224">
        <v>0.64800000000000002</v>
      </c>
      <c r="I105" s="225"/>
      <c r="J105" s="226">
        <f>ROUND(I105*H105,2)</f>
        <v>0</v>
      </c>
      <c r="K105" s="222" t="s">
        <v>136</v>
      </c>
      <c r="L105" s="71"/>
      <c r="M105" s="227" t="s">
        <v>21</v>
      </c>
      <c r="N105" s="228" t="s">
        <v>42</v>
      </c>
      <c r="O105" s="46"/>
      <c r="P105" s="229">
        <f>O105*H105</f>
        <v>0</v>
      </c>
      <c r="Q105" s="229">
        <v>0.041529999999999997</v>
      </c>
      <c r="R105" s="229">
        <f>Q105*H105</f>
        <v>0.026911439999999998</v>
      </c>
      <c r="S105" s="229">
        <v>0</v>
      </c>
      <c r="T105" s="230">
        <f>S105*H105</f>
        <v>0</v>
      </c>
      <c r="AR105" s="23" t="s">
        <v>137</v>
      </c>
      <c r="AT105" s="23" t="s">
        <v>132</v>
      </c>
      <c r="AU105" s="23" t="s">
        <v>81</v>
      </c>
      <c r="AY105" s="23" t="s">
        <v>129</v>
      </c>
      <c r="BE105" s="231">
        <f>IF(N105="základní",J105,0)</f>
        <v>0</v>
      </c>
      <c r="BF105" s="231">
        <f>IF(N105="snížená",J105,0)</f>
        <v>0</v>
      </c>
      <c r="BG105" s="231">
        <f>IF(N105="zákl. přenesená",J105,0)</f>
        <v>0</v>
      </c>
      <c r="BH105" s="231">
        <f>IF(N105="sníž. přenesená",J105,0)</f>
        <v>0</v>
      </c>
      <c r="BI105" s="231">
        <f>IF(N105="nulová",J105,0)</f>
        <v>0</v>
      </c>
      <c r="BJ105" s="23" t="s">
        <v>79</v>
      </c>
      <c r="BK105" s="231">
        <f>ROUND(I105*H105,2)</f>
        <v>0</v>
      </c>
      <c r="BL105" s="23" t="s">
        <v>137</v>
      </c>
      <c r="BM105" s="23" t="s">
        <v>159</v>
      </c>
    </row>
    <row r="106" s="11" customFormat="1">
      <c r="B106" s="232"/>
      <c r="C106" s="233"/>
      <c r="D106" s="234" t="s">
        <v>139</v>
      </c>
      <c r="E106" s="235" t="s">
        <v>21</v>
      </c>
      <c r="F106" s="236" t="s">
        <v>160</v>
      </c>
      <c r="G106" s="233"/>
      <c r="H106" s="235" t="s">
        <v>21</v>
      </c>
      <c r="I106" s="237"/>
      <c r="J106" s="233"/>
      <c r="K106" s="233"/>
      <c r="L106" s="238"/>
      <c r="M106" s="239"/>
      <c r="N106" s="240"/>
      <c r="O106" s="240"/>
      <c r="P106" s="240"/>
      <c r="Q106" s="240"/>
      <c r="R106" s="240"/>
      <c r="S106" s="240"/>
      <c r="T106" s="241"/>
      <c r="AT106" s="242" t="s">
        <v>139</v>
      </c>
      <c r="AU106" s="242" t="s">
        <v>81</v>
      </c>
      <c r="AV106" s="11" t="s">
        <v>79</v>
      </c>
      <c r="AW106" s="11" t="s">
        <v>35</v>
      </c>
      <c r="AX106" s="11" t="s">
        <v>71</v>
      </c>
      <c r="AY106" s="242" t="s">
        <v>129</v>
      </c>
    </row>
    <row r="107" s="12" customFormat="1">
      <c r="B107" s="243"/>
      <c r="C107" s="244"/>
      <c r="D107" s="234" t="s">
        <v>139</v>
      </c>
      <c r="E107" s="245" t="s">
        <v>21</v>
      </c>
      <c r="F107" s="246" t="s">
        <v>161</v>
      </c>
      <c r="G107" s="244"/>
      <c r="H107" s="247">
        <v>0.64800000000000002</v>
      </c>
      <c r="I107" s="248"/>
      <c r="J107" s="244"/>
      <c r="K107" s="244"/>
      <c r="L107" s="249"/>
      <c r="M107" s="250"/>
      <c r="N107" s="251"/>
      <c r="O107" s="251"/>
      <c r="P107" s="251"/>
      <c r="Q107" s="251"/>
      <c r="R107" s="251"/>
      <c r="S107" s="251"/>
      <c r="T107" s="252"/>
      <c r="AT107" s="253" t="s">
        <v>139</v>
      </c>
      <c r="AU107" s="253" t="s">
        <v>81</v>
      </c>
      <c r="AV107" s="12" t="s">
        <v>81</v>
      </c>
      <c r="AW107" s="12" t="s">
        <v>35</v>
      </c>
      <c r="AX107" s="12" t="s">
        <v>71</v>
      </c>
      <c r="AY107" s="253" t="s">
        <v>129</v>
      </c>
    </row>
    <row r="108" s="13" customFormat="1">
      <c r="B108" s="254"/>
      <c r="C108" s="255"/>
      <c r="D108" s="234" t="s">
        <v>139</v>
      </c>
      <c r="E108" s="256" t="s">
        <v>21</v>
      </c>
      <c r="F108" s="257" t="s">
        <v>142</v>
      </c>
      <c r="G108" s="255"/>
      <c r="H108" s="258">
        <v>0.64800000000000002</v>
      </c>
      <c r="I108" s="259"/>
      <c r="J108" s="255"/>
      <c r="K108" s="255"/>
      <c r="L108" s="260"/>
      <c r="M108" s="261"/>
      <c r="N108" s="262"/>
      <c r="O108" s="262"/>
      <c r="P108" s="262"/>
      <c r="Q108" s="262"/>
      <c r="R108" s="262"/>
      <c r="S108" s="262"/>
      <c r="T108" s="263"/>
      <c r="AT108" s="264" t="s">
        <v>139</v>
      </c>
      <c r="AU108" s="264" t="s">
        <v>81</v>
      </c>
      <c r="AV108" s="13" t="s">
        <v>137</v>
      </c>
      <c r="AW108" s="13" t="s">
        <v>35</v>
      </c>
      <c r="AX108" s="13" t="s">
        <v>79</v>
      </c>
      <c r="AY108" s="264" t="s">
        <v>129</v>
      </c>
    </row>
    <row r="109" s="1" customFormat="1" ht="25.5" customHeight="1">
      <c r="B109" s="45"/>
      <c r="C109" s="220" t="s">
        <v>148</v>
      </c>
      <c r="D109" s="220" t="s">
        <v>132</v>
      </c>
      <c r="E109" s="221" t="s">
        <v>162</v>
      </c>
      <c r="F109" s="222" t="s">
        <v>163</v>
      </c>
      <c r="G109" s="223" t="s">
        <v>164</v>
      </c>
      <c r="H109" s="224">
        <v>1</v>
      </c>
      <c r="I109" s="225"/>
      <c r="J109" s="226">
        <f>ROUND(I109*H109,2)</f>
        <v>0</v>
      </c>
      <c r="K109" s="222" t="s">
        <v>136</v>
      </c>
      <c r="L109" s="71"/>
      <c r="M109" s="227" t="s">
        <v>21</v>
      </c>
      <c r="N109" s="228" t="s">
        <v>42</v>
      </c>
      <c r="O109" s="46"/>
      <c r="P109" s="229">
        <f>O109*H109</f>
        <v>0</v>
      </c>
      <c r="Q109" s="229">
        <v>0.041500000000000002</v>
      </c>
      <c r="R109" s="229">
        <f>Q109*H109</f>
        <v>0.041500000000000002</v>
      </c>
      <c r="S109" s="229">
        <v>0</v>
      </c>
      <c r="T109" s="230">
        <f>S109*H109</f>
        <v>0</v>
      </c>
      <c r="AR109" s="23" t="s">
        <v>137</v>
      </c>
      <c r="AT109" s="23" t="s">
        <v>132</v>
      </c>
      <c r="AU109" s="23" t="s">
        <v>81</v>
      </c>
      <c r="AY109" s="23" t="s">
        <v>129</v>
      </c>
      <c r="BE109" s="231">
        <f>IF(N109="základní",J109,0)</f>
        <v>0</v>
      </c>
      <c r="BF109" s="231">
        <f>IF(N109="snížená",J109,0)</f>
        <v>0</v>
      </c>
      <c r="BG109" s="231">
        <f>IF(N109="zákl. přenesená",J109,0)</f>
        <v>0</v>
      </c>
      <c r="BH109" s="231">
        <f>IF(N109="sníž. přenesená",J109,0)</f>
        <v>0</v>
      </c>
      <c r="BI109" s="231">
        <f>IF(N109="nulová",J109,0)</f>
        <v>0</v>
      </c>
      <c r="BJ109" s="23" t="s">
        <v>79</v>
      </c>
      <c r="BK109" s="231">
        <f>ROUND(I109*H109,2)</f>
        <v>0</v>
      </c>
      <c r="BL109" s="23" t="s">
        <v>137</v>
      </c>
      <c r="BM109" s="23" t="s">
        <v>165</v>
      </c>
    </row>
    <row r="110" s="11" customFormat="1">
      <c r="B110" s="232"/>
      <c r="C110" s="233"/>
      <c r="D110" s="234" t="s">
        <v>139</v>
      </c>
      <c r="E110" s="235" t="s">
        <v>21</v>
      </c>
      <c r="F110" s="236" t="s">
        <v>166</v>
      </c>
      <c r="G110" s="233"/>
      <c r="H110" s="235" t="s">
        <v>21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AT110" s="242" t="s">
        <v>139</v>
      </c>
      <c r="AU110" s="242" t="s">
        <v>81</v>
      </c>
      <c r="AV110" s="11" t="s">
        <v>79</v>
      </c>
      <c r="AW110" s="11" t="s">
        <v>35</v>
      </c>
      <c r="AX110" s="11" t="s">
        <v>71</v>
      </c>
      <c r="AY110" s="242" t="s">
        <v>129</v>
      </c>
    </row>
    <row r="111" s="12" customFormat="1">
      <c r="B111" s="243"/>
      <c r="C111" s="244"/>
      <c r="D111" s="234" t="s">
        <v>139</v>
      </c>
      <c r="E111" s="245" t="s">
        <v>21</v>
      </c>
      <c r="F111" s="246" t="s">
        <v>79</v>
      </c>
      <c r="G111" s="244"/>
      <c r="H111" s="247">
        <v>1</v>
      </c>
      <c r="I111" s="248"/>
      <c r="J111" s="244"/>
      <c r="K111" s="244"/>
      <c r="L111" s="249"/>
      <c r="M111" s="250"/>
      <c r="N111" s="251"/>
      <c r="O111" s="251"/>
      <c r="P111" s="251"/>
      <c r="Q111" s="251"/>
      <c r="R111" s="251"/>
      <c r="S111" s="251"/>
      <c r="T111" s="252"/>
      <c r="AT111" s="253" t="s">
        <v>139</v>
      </c>
      <c r="AU111" s="253" t="s">
        <v>81</v>
      </c>
      <c r="AV111" s="12" t="s">
        <v>81</v>
      </c>
      <c r="AW111" s="12" t="s">
        <v>35</v>
      </c>
      <c r="AX111" s="12" t="s">
        <v>71</v>
      </c>
      <c r="AY111" s="253" t="s">
        <v>129</v>
      </c>
    </row>
    <row r="112" s="13" customFormat="1">
      <c r="B112" s="254"/>
      <c r="C112" s="255"/>
      <c r="D112" s="234" t="s">
        <v>139</v>
      </c>
      <c r="E112" s="256" t="s">
        <v>21</v>
      </c>
      <c r="F112" s="257" t="s">
        <v>142</v>
      </c>
      <c r="G112" s="255"/>
      <c r="H112" s="258">
        <v>1</v>
      </c>
      <c r="I112" s="259"/>
      <c r="J112" s="255"/>
      <c r="K112" s="255"/>
      <c r="L112" s="260"/>
      <c r="M112" s="261"/>
      <c r="N112" s="262"/>
      <c r="O112" s="262"/>
      <c r="P112" s="262"/>
      <c r="Q112" s="262"/>
      <c r="R112" s="262"/>
      <c r="S112" s="262"/>
      <c r="T112" s="263"/>
      <c r="AT112" s="264" t="s">
        <v>139</v>
      </c>
      <c r="AU112" s="264" t="s">
        <v>81</v>
      </c>
      <c r="AV112" s="13" t="s">
        <v>137</v>
      </c>
      <c r="AW112" s="13" t="s">
        <v>35</v>
      </c>
      <c r="AX112" s="13" t="s">
        <v>79</v>
      </c>
      <c r="AY112" s="264" t="s">
        <v>129</v>
      </c>
    </row>
    <row r="113" s="1" customFormat="1" ht="25.5" customHeight="1">
      <c r="B113" s="45"/>
      <c r="C113" s="220" t="s">
        <v>167</v>
      </c>
      <c r="D113" s="220" t="s">
        <v>132</v>
      </c>
      <c r="E113" s="221" t="s">
        <v>168</v>
      </c>
      <c r="F113" s="222" t="s">
        <v>169</v>
      </c>
      <c r="G113" s="223" t="s">
        <v>145</v>
      </c>
      <c r="H113" s="224">
        <v>4.3860000000000001</v>
      </c>
      <c r="I113" s="225"/>
      <c r="J113" s="226">
        <f>ROUND(I113*H113,2)</f>
        <v>0</v>
      </c>
      <c r="K113" s="222" t="s">
        <v>136</v>
      </c>
      <c r="L113" s="71"/>
      <c r="M113" s="227" t="s">
        <v>21</v>
      </c>
      <c r="N113" s="228" t="s">
        <v>42</v>
      </c>
      <c r="O113" s="46"/>
      <c r="P113" s="229">
        <f>O113*H113</f>
        <v>0</v>
      </c>
      <c r="Q113" s="229">
        <v>0</v>
      </c>
      <c r="R113" s="229">
        <f>Q113*H113</f>
        <v>0</v>
      </c>
      <c r="S113" s="229">
        <v>0</v>
      </c>
      <c r="T113" s="230">
        <f>S113*H113</f>
        <v>0</v>
      </c>
      <c r="AR113" s="23" t="s">
        <v>137</v>
      </c>
      <c r="AT113" s="23" t="s">
        <v>132</v>
      </c>
      <c r="AU113" s="23" t="s">
        <v>81</v>
      </c>
      <c r="AY113" s="23" t="s">
        <v>129</v>
      </c>
      <c r="BE113" s="231">
        <f>IF(N113="základní",J113,0)</f>
        <v>0</v>
      </c>
      <c r="BF113" s="231">
        <f>IF(N113="snížená",J113,0)</f>
        <v>0</v>
      </c>
      <c r="BG113" s="231">
        <f>IF(N113="zákl. přenesená",J113,0)</f>
        <v>0</v>
      </c>
      <c r="BH113" s="231">
        <f>IF(N113="sníž. přenesená",J113,0)</f>
        <v>0</v>
      </c>
      <c r="BI113" s="231">
        <f>IF(N113="nulová",J113,0)</f>
        <v>0</v>
      </c>
      <c r="BJ113" s="23" t="s">
        <v>79</v>
      </c>
      <c r="BK113" s="231">
        <f>ROUND(I113*H113,2)</f>
        <v>0</v>
      </c>
      <c r="BL113" s="23" t="s">
        <v>137</v>
      </c>
      <c r="BM113" s="23" t="s">
        <v>170</v>
      </c>
    </row>
    <row r="114" s="11" customFormat="1">
      <c r="B114" s="232"/>
      <c r="C114" s="233"/>
      <c r="D114" s="234" t="s">
        <v>139</v>
      </c>
      <c r="E114" s="235" t="s">
        <v>21</v>
      </c>
      <c r="F114" s="236" t="s">
        <v>171</v>
      </c>
      <c r="G114" s="233"/>
      <c r="H114" s="235" t="s">
        <v>21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AT114" s="242" t="s">
        <v>139</v>
      </c>
      <c r="AU114" s="242" t="s">
        <v>81</v>
      </c>
      <c r="AV114" s="11" t="s">
        <v>79</v>
      </c>
      <c r="AW114" s="11" t="s">
        <v>35</v>
      </c>
      <c r="AX114" s="11" t="s">
        <v>71</v>
      </c>
      <c r="AY114" s="242" t="s">
        <v>129</v>
      </c>
    </row>
    <row r="115" s="12" customFormat="1">
      <c r="B115" s="243"/>
      <c r="C115" s="244"/>
      <c r="D115" s="234" t="s">
        <v>139</v>
      </c>
      <c r="E115" s="245" t="s">
        <v>21</v>
      </c>
      <c r="F115" s="246" t="s">
        <v>172</v>
      </c>
      <c r="G115" s="244"/>
      <c r="H115" s="247">
        <v>4.3860000000000001</v>
      </c>
      <c r="I115" s="248"/>
      <c r="J115" s="244"/>
      <c r="K115" s="244"/>
      <c r="L115" s="249"/>
      <c r="M115" s="250"/>
      <c r="N115" s="251"/>
      <c r="O115" s="251"/>
      <c r="P115" s="251"/>
      <c r="Q115" s="251"/>
      <c r="R115" s="251"/>
      <c r="S115" s="251"/>
      <c r="T115" s="252"/>
      <c r="AT115" s="253" t="s">
        <v>139</v>
      </c>
      <c r="AU115" s="253" t="s">
        <v>81</v>
      </c>
      <c r="AV115" s="12" t="s">
        <v>81</v>
      </c>
      <c r="AW115" s="12" t="s">
        <v>35</v>
      </c>
      <c r="AX115" s="12" t="s">
        <v>71</v>
      </c>
      <c r="AY115" s="253" t="s">
        <v>129</v>
      </c>
    </row>
    <row r="116" s="13" customFormat="1">
      <c r="B116" s="254"/>
      <c r="C116" s="255"/>
      <c r="D116" s="234" t="s">
        <v>139</v>
      </c>
      <c r="E116" s="256" t="s">
        <v>21</v>
      </c>
      <c r="F116" s="257" t="s">
        <v>142</v>
      </c>
      <c r="G116" s="255"/>
      <c r="H116" s="258">
        <v>4.3860000000000001</v>
      </c>
      <c r="I116" s="259"/>
      <c r="J116" s="255"/>
      <c r="K116" s="255"/>
      <c r="L116" s="260"/>
      <c r="M116" s="261"/>
      <c r="N116" s="262"/>
      <c r="O116" s="262"/>
      <c r="P116" s="262"/>
      <c r="Q116" s="262"/>
      <c r="R116" s="262"/>
      <c r="S116" s="262"/>
      <c r="T116" s="263"/>
      <c r="AT116" s="264" t="s">
        <v>139</v>
      </c>
      <c r="AU116" s="264" t="s">
        <v>81</v>
      </c>
      <c r="AV116" s="13" t="s">
        <v>137</v>
      </c>
      <c r="AW116" s="13" t="s">
        <v>35</v>
      </c>
      <c r="AX116" s="13" t="s">
        <v>79</v>
      </c>
      <c r="AY116" s="264" t="s">
        <v>129</v>
      </c>
    </row>
    <row r="117" s="1" customFormat="1" ht="25.5" customHeight="1">
      <c r="B117" s="45"/>
      <c r="C117" s="220" t="s">
        <v>173</v>
      </c>
      <c r="D117" s="220" t="s">
        <v>132</v>
      </c>
      <c r="E117" s="221" t="s">
        <v>174</v>
      </c>
      <c r="F117" s="222" t="s">
        <v>175</v>
      </c>
      <c r="G117" s="223" t="s">
        <v>164</v>
      </c>
      <c r="H117" s="224">
        <v>1</v>
      </c>
      <c r="I117" s="225"/>
      <c r="J117" s="226">
        <f>ROUND(I117*H117,2)</f>
        <v>0</v>
      </c>
      <c r="K117" s="222" t="s">
        <v>136</v>
      </c>
      <c r="L117" s="71"/>
      <c r="M117" s="227" t="s">
        <v>21</v>
      </c>
      <c r="N117" s="228" t="s">
        <v>42</v>
      </c>
      <c r="O117" s="46"/>
      <c r="P117" s="229">
        <f>O117*H117</f>
        <v>0</v>
      </c>
      <c r="Q117" s="229">
        <v>0.00048000000000000001</v>
      </c>
      <c r="R117" s="229">
        <f>Q117*H117</f>
        <v>0.00048000000000000001</v>
      </c>
      <c r="S117" s="229">
        <v>0</v>
      </c>
      <c r="T117" s="230">
        <f>S117*H117</f>
        <v>0</v>
      </c>
      <c r="AR117" s="23" t="s">
        <v>137</v>
      </c>
      <c r="AT117" s="23" t="s">
        <v>132</v>
      </c>
      <c r="AU117" s="23" t="s">
        <v>81</v>
      </c>
      <c r="AY117" s="23" t="s">
        <v>129</v>
      </c>
      <c r="BE117" s="231">
        <f>IF(N117="základní",J117,0)</f>
        <v>0</v>
      </c>
      <c r="BF117" s="231">
        <f>IF(N117="snížená",J117,0)</f>
        <v>0</v>
      </c>
      <c r="BG117" s="231">
        <f>IF(N117="zákl. přenesená",J117,0)</f>
        <v>0</v>
      </c>
      <c r="BH117" s="231">
        <f>IF(N117="sníž. přenesená",J117,0)</f>
        <v>0</v>
      </c>
      <c r="BI117" s="231">
        <f>IF(N117="nulová",J117,0)</f>
        <v>0</v>
      </c>
      <c r="BJ117" s="23" t="s">
        <v>79</v>
      </c>
      <c r="BK117" s="231">
        <f>ROUND(I117*H117,2)</f>
        <v>0</v>
      </c>
      <c r="BL117" s="23" t="s">
        <v>137</v>
      </c>
      <c r="BM117" s="23" t="s">
        <v>176</v>
      </c>
    </row>
    <row r="118" s="11" customFormat="1">
      <c r="B118" s="232"/>
      <c r="C118" s="233"/>
      <c r="D118" s="234" t="s">
        <v>139</v>
      </c>
      <c r="E118" s="235" t="s">
        <v>21</v>
      </c>
      <c r="F118" s="236" t="s">
        <v>177</v>
      </c>
      <c r="G118" s="233"/>
      <c r="H118" s="235" t="s">
        <v>21</v>
      </c>
      <c r="I118" s="237"/>
      <c r="J118" s="233"/>
      <c r="K118" s="233"/>
      <c r="L118" s="238"/>
      <c r="M118" s="239"/>
      <c r="N118" s="240"/>
      <c r="O118" s="240"/>
      <c r="P118" s="240"/>
      <c r="Q118" s="240"/>
      <c r="R118" s="240"/>
      <c r="S118" s="240"/>
      <c r="T118" s="241"/>
      <c r="AT118" s="242" t="s">
        <v>139</v>
      </c>
      <c r="AU118" s="242" t="s">
        <v>81</v>
      </c>
      <c r="AV118" s="11" t="s">
        <v>79</v>
      </c>
      <c r="AW118" s="11" t="s">
        <v>35</v>
      </c>
      <c r="AX118" s="11" t="s">
        <v>71</v>
      </c>
      <c r="AY118" s="242" t="s">
        <v>129</v>
      </c>
    </row>
    <row r="119" s="12" customFormat="1">
      <c r="B119" s="243"/>
      <c r="C119" s="244"/>
      <c r="D119" s="234" t="s">
        <v>139</v>
      </c>
      <c r="E119" s="245" t="s">
        <v>21</v>
      </c>
      <c r="F119" s="246" t="s">
        <v>79</v>
      </c>
      <c r="G119" s="244"/>
      <c r="H119" s="247">
        <v>1</v>
      </c>
      <c r="I119" s="248"/>
      <c r="J119" s="244"/>
      <c r="K119" s="244"/>
      <c r="L119" s="249"/>
      <c r="M119" s="250"/>
      <c r="N119" s="251"/>
      <c r="O119" s="251"/>
      <c r="P119" s="251"/>
      <c r="Q119" s="251"/>
      <c r="R119" s="251"/>
      <c r="S119" s="251"/>
      <c r="T119" s="252"/>
      <c r="AT119" s="253" t="s">
        <v>139</v>
      </c>
      <c r="AU119" s="253" t="s">
        <v>81</v>
      </c>
      <c r="AV119" s="12" t="s">
        <v>81</v>
      </c>
      <c r="AW119" s="12" t="s">
        <v>35</v>
      </c>
      <c r="AX119" s="12" t="s">
        <v>71</v>
      </c>
      <c r="AY119" s="253" t="s">
        <v>129</v>
      </c>
    </row>
    <row r="120" s="13" customFormat="1">
      <c r="B120" s="254"/>
      <c r="C120" s="255"/>
      <c r="D120" s="234" t="s">
        <v>139</v>
      </c>
      <c r="E120" s="256" t="s">
        <v>21</v>
      </c>
      <c r="F120" s="257" t="s">
        <v>142</v>
      </c>
      <c r="G120" s="255"/>
      <c r="H120" s="258">
        <v>1</v>
      </c>
      <c r="I120" s="259"/>
      <c r="J120" s="255"/>
      <c r="K120" s="255"/>
      <c r="L120" s="260"/>
      <c r="M120" s="261"/>
      <c r="N120" s="262"/>
      <c r="O120" s="262"/>
      <c r="P120" s="262"/>
      <c r="Q120" s="262"/>
      <c r="R120" s="262"/>
      <c r="S120" s="262"/>
      <c r="T120" s="263"/>
      <c r="AT120" s="264" t="s">
        <v>139</v>
      </c>
      <c r="AU120" s="264" t="s">
        <v>81</v>
      </c>
      <c r="AV120" s="13" t="s">
        <v>137</v>
      </c>
      <c r="AW120" s="13" t="s">
        <v>35</v>
      </c>
      <c r="AX120" s="13" t="s">
        <v>79</v>
      </c>
      <c r="AY120" s="264" t="s">
        <v>129</v>
      </c>
    </row>
    <row r="121" s="1" customFormat="1" ht="16.5" customHeight="1">
      <c r="B121" s="45"/>
      <c r="C121" s="265" t="s">
        <v>178</v>
      </c>
      <c r="D121" s="265" t="s">
        <v>179</v>
      </c>
      <c r="E121" s="266" t="s">
        <v>180</v>
      </c>
      <c r="F121" s="267" t="s">
        <v>181</v>
      </c>
      <c r="G121" s="268" t="s">
        <v>164</v>
      </c>
      <c r="H121" s="269">
        <v>1</v>
      </c>
      <c r="I121" s="270"/>
      <c r="J121" s="271">
        <f>ROUND(I121*H121,2)</f>
        <v>0</v>
      </c>
      <c r="K121" s="267" t="s">
        <v>136</v>
      </c>
      <c r="L121" s="272"/>
      <c r="M121" s="273" t="s">
        <v>21</v>
      </c>
      <c r="N121" s="274" t="s">
        <v>42</v>
      </c>
      <c r="O121" s="46"/>
      <c r="P121" s="229">
        <f>O121*H121</f>
        <v>0</v>
      </c>
      <c r="Q121" s="229">
        <v>0.02598</v>
      </c>
      <c r="R121" s="229">
        <f>Q121*H121</f>
        <v>0.02598</v>
      </c>
      <c r="S121" s="229">
        <v>0</v>
      </c>
      <c r="T121" s="230">
        <f>S121*H121</f>
        <v>0</v>
      </c>
      <c r="AR121" s="23" t="s">
        <v>173</v>
      </c>
      <c r="AT121" s="23" t="s">
        <v>179</v>
      </c>
      <c r="AU121" s="23" t="s">
        <v>81</v>
      </c>
      <c r="AY121" s="23" t="s">
        <v>129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23" t="s">
        <v>79</v>
      </c>
      <c r="BK121" s="231">
        <f>ROUND(I121*H121,2)</f>
        <v>0</v>
      </c>
      <c r="BL121" s="23" t="s">
        <v>137</v>
      </c>
      <c r="BM121" s="23" t="s">
        <v>182</v>
      </c>
    </row>
    <row r="122" s="10" customFormat="1" ht="29.88" customHeight="1">
      <c r="B122" s="204"/>
      <c r="C122" s="205"/>
      <c r="D122" s="206" t="s">
        <v>70</v>
      </c>
      <c r="E122" s="218" t="s">
        <v>178</v>
      </c>
      <c r="F122" s="218" t="s">
        <v>183</v>
      </c>
      <c r="G122" s="205"/>
      <c r="H122" s="205"/>
      <c r="I122" s="208"/>
      <c r="J122" s="219">
        <f>BK122</f>
        <v>0</v>
      </c>
      <c r="K122" s="205"/>
      <c r="L122" s="210"/>
      <c r="M122" s="211"/>
      <c r="N122" s="212"/>
      <c r="O122" s="212"/>
      <c r="P122" s="213">
        <f>SUM(P123:P141)</f>
        <v>0</v>
      </c>
      <c r="Q122" s="212"/>
      <c r="R122" s="213">
        <f>SUM(R123:R141)</f>
        <v>0.0052377999999999999</v>
      </c>
      <c r="S122" s="212"/>
      <c r="T122" s="214">
        <f>SUM(T123:T141)</f>
        <v>2.5952800000000003</v>
      </c>
      <c r="AR122" s="215" t="s">
        <v>79</v>
      </c>
      <c r="AT122" s="216" t="s">
        <v>70</v>
      </c>
      <c r="AU122" s="216" t="s">
        <v>79</v>
      </c>
      <c r="AY122" s="215" t="s">
        <v>129</v>
      </c>
      <c r="BK122" s="217">
        <f>SUM(BK123:BK141)</f>
        <v>0</v>
      </c>
    </row>
    <row r="123" s="1" customFormat="1" ht="25.5" customHeight="1">
      <c r="B123" s="45"/>
      <c r="C123" s="220" t="s">
        <v>184</v>
      </c>
      <c r="D123" s="220" t="s">
        <v>132</v>
      </c>
      <c r="E123" s="221" t="s">
        <v>185</v>
      </c>
      <c r="F123" s="222" t="s">
        <v>186</v>
      </c>
      <c r="G123" s="223" t="s">
        <v>145</v>
      </c>
      <c r="H123" s="224">
        <v>32.5</v>
      </c>
      <c r="I123" s="225"/>
      <c r="J123" s="226">
        <f>ROUND(I123*H123,2)</f>
        <v>0</v>
      </c>
      <c r="K123" s="222" t="s">
        <v>136</v>
      </c>
      <c r="L123" s="71"/>
      <c r="M123" s="227" t="s">
        <v>21</v>
      </c>
      <c r="N123" s="228" t="s">
        <v>42</v>
      </c>
      <c r="O123" s="46"/>
      <c r="P123" s="229">
        <f>O123*H123</f>
        <v>0</v>
      </c>
      <c r="Q123" s="229">
        <v>0.00012999999999999999</v>
      </c>
      <c r="R123" s="229">
        <f>Q123*H123</f>
        <v>0.0042249999999999996</v>
      </c>
      <c r="S123" s="229">
        <v>0</v>
      </c>
      <c r="T123" s="230">
        <f>S123*H123</f>
        <v>0</v>
      </c>
      <c r="AR123" s="23" t="s">
        <v>137</v>
      </c>
      <c r="AT123" s="23" t="s">
        <v>132</v>
      </c>
      <c r="AU123" s="23" t="s">
        <v>81</v>
      </c>
      <c r="AY123" s="23" t="s">
        <v>129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23" t="s">
        <v>79</v>
      </c>
      <c r="BK123" s="231">
        <f>ROUND(I123*H123,2)</f>
        <v>0</v>
      </c>
      <c r="BL123" s="23" t="s">
        <v>137</v>
      </c>
      <c r="BM123" s="23" t="s">
        <v>187</v>
      </c>
    </row>
    <row r="124" s="1" customFormat="1" ht="25.5" customHeight="1">
      <c r="B124" s="45"/>
      <c r="C124" s="220" t="s">
        <v>188</v>
      </c>
      <c r="D124" s="220" t="s">
        <v>132</v>
      </c>
      <c r="E124" s="221" t="s">
        <v>189</v>
      </c>
      <c r="F124" s="222" t="s">
        <v>190</v>
      </c>
      <c r="G124" s="223" t="s">
        <v>191</v>
      </c>
      <c r="H124" s="224">
        <v>6</v>
      </c>
      <c r="I124" s="225"/>
      <c r="J124" s="226">
        <f>ROUND(I124*H124,2)</f>
        <v>0</v>
      </c>
      <c r="K124" s="222" t="s">
        <v>136</v>
      </c>
      <c r="L124" s="71"/>
      <c r="M124" s="227" t="s">
        <v>21</v>
      </c>
      <c r="N124" s="228" t="s">
        <v>42</v>
      </c>
      <c r="O124" s="46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AR124" s="23" t="s">
        <v>137</v>
      </c>
      <c r="AT124" s="23" t="s">
        <v>132</v>
      </c>
      <c r="AU124" s="23" t="s">
        <v>81</v>
      </c>
      <c r="AY124" s="23" t="s">
        <v>129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23" t="s">
        <v>79</v>
      </c>
      <c r="BK124" s="231">
        <f>ROUND(I124*H124,2)</f>
        <v>0</v>
      </c>
      <c r="BL124" s="23" t="s">
        <v>137</v>
      </c>
      <c r="BM124" s="23" t="s">
        <v>192</v>
      </c>
    </row>
    <row r="125" s="1" customFormat="1" ht="25.5" customHeight="1">
      <c r="B125" s="45"/>
      <c r="C125" s="220" t="s">
        <v>193</v>
      </c>
      <c r="D125" s="220" t="s">
        <v>132</v>
      </c>
      <c r="E125" s="221" t="s">
        <v>194</v>
      </c>
      <c r="F125" s="222" t="s">
        <v>195</v>
      </c>
      <c r="G125" s="223" t="s">
        <v>145</v>
      </c>
      <c r="H125" s="224">
        <v>25.32</v>
      </c>
      <c r="I125" s="225"/>
      <c r="J125" s="226">
        <f>ROUND(I125*H125,2)</f>
        <v>0</v>
      </c>
      <c r="K125" s="222" t="s">
        <v>136</v>
      </c>
      <c r="L125" s="71"/>
      <c r="M125" s="227" t="s">
        <v>21</v>
      </c>
      <c r="N125" s="228" t="s">
        <v>42</v>
      </c>
      <c r="O125" s="46"/>
      <c r="P125" s="229">
        <f>O125*H125</f>
        <v>0</v>
      </c>
      <c r="Q125" s="229">
        <v>4.0000000000000003E-05</v>
      </c>
      <c r="R125" s="229">
        <f>Q125*H125</f>
        <v>0.0010128000000000001</v>
      </c>
      <c r="S125" s="229">
        <v>0</v>
      </c>
      <c r="T125" s="230">
        <f>S125*H125</f>
        <v>0</v>
      </c>
      <c r="AR125" s="23" t="s">
        <v>137</v>
      </c>
      <c r="AT125" s="23" t="s">
        <v>132</v>
      </c>
      <c r="AU125" s="23" t="s">
        <v>81</v>
      </c>
      <c r="AY125" s="23" t="s">
        <v>129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23" t="s">
        <v>79</v>
      </c>
      <c r="BK125" s="231">
        <f>ROUND(I125*H125,2)</f>
        <v>0</v>
      </c>
      <c r="BL125" s="23" t="s">
        <v>137</v>
      </c>
      <c r="BM125" s="23" t="s">
        <v>196</v>
      </c>
    </row>
    <row r="126" s="12" customFormat="1">
      <c r="B126" s="243"/>
      <c r="C126" s="244"/>
      <c r="D126" s="234" t="s">
        <v>139</v>
      </c>
      <c r="E126" s="245" t="s">
        <v>21</v>
      </c>
      <c r="F126" s="246" t="s">
        <v>197</v>
      </c>
      <c r="G126" s="244"/>
      <c r="H126" s="247">
        <v>25.32</v>
      </c>
      <c r="I126" s="248"/>
      <c r="J126" s="244"/>
      <c r="K126" s="244"/>
      <c r="L126" s="249"/>
      <c r="M126" s="250"/>
      <c r="N126" s="251"/>
      <c r="O126" s="251"/>
      <c r="P126" s="251"/>
      <c r="Q126" s="251"/>
      <c r="R126" s="251"/>
      <c r="S126" s="251"/>
      <c r="T126" s="252"/>
      <c r="AT126" s="253" t="s">
        <v>139</v>
      </c>
      <c r="AU126" s="253" t="s">
        <v>81</v>
      </c>
      <c r="AV126" s="12" t="s">
        <v>81</v>
      </c>
      <c r="AW126" s="12" t="s">
        <v>35</v>
      </c>
      <c r="AX126" s="12" t="s">
        <v>71</v>
      </c>
      <c r="AY126" s="253" t="s">
        <v>129</v>
      </c>
    </row>
    <row r="127" s="13" customFormat="1">
      <c r="B127" s="254"/>
      <c r="C127" s="255"/>
      <c r="D127" s="234" t="s">
        <v>139</v>
      </c>
      <c r="E127" s="256" t="s">
        <v>21</v>
      </c>
      <c r="F127" s="257" t="s">
        <v>142</v>
      </c>
      <c r="G127" s="255"/>
      <c r="H127" s="258">
        <v>25.32</v>
      </c>
      <c r="I127" s="259"/>
      <c r="J127" s="255"/>
      <c r="K127" s="255"/>
      <c r="L127" s="260"/>
      <c r="M127" s="261"/>
      <c r="N127" s="262"/>
      <c r="O127" s="262"/>
      <c r="P127" s="262"/>
      <c r="Q127" s="262"/>
      <c r="R127" s="262"/>
      <c r="S127" s="262"/>
      <c r="T127" s="263"/>
      <c r="AT127" s="264" t="s">
        <v>139</v>
      </c>
      <c r="AU127" s="264" t="s">
        <v>81</v>
      </c>
      <c r="AV127" s="13" t="s">
        <v>137</v>
      </c>
      <c r="AW127" s="13" t="s">
        <v>35</v>
      </c>
      <c r="AX127" s="13" t="s">
        <v>79</v>
      </c>
      <c r="AY127" s="264" t="s">
        <v>129</v>
      </c>
    </row>
    <row r="128" s="1" customFormat="1" ht="25.5" customHeight="1">
      <c r="B128" s="45"/>
      <c r="C128" s="220" t="s">
        <v>198</v>
      </c>
      <c r="D128" s="220" t="s">
        <v>132</v>
      </c>
      <c r="E128" s="221" t="s">
        <v>199</v>
      </c>
      <c r="F128" s="222" t="s">
        <v>200</v>
      </c>
      <c r="G128" s="223" t="s">
        <v>145</v>
      </c>
      <c r="H128" s="224">
        <v>3.2000000000000002</v>
      </c>
      <c r="I128" s="225"/>
      <c r="J128" s="226">
        <f>ROUND(I128*H128,2)</f>
        <v>0</v>
      </c>
      <c r="K128" s="222" t="s">
        <v>136</v>
      </c>
      <c r="L128" s="71"/>
      <c r="M128" s="227" t="s">
        <v>21</v>
      </c>
      <c r="N128" s="228" t="s">
        <v>42</v>
      </c>
      <c r="O128" s="46"/>
      <c r="P128" s="229">
        <f>O128*H128</f>
        <v>0</v>
      </c>
      <c r="Q128" s="229">
        <v>0</v>
      </c>
      <c r="R128" s="229">
        <f>Q128*H128</f>
        <v>0</v>
      </c>
      <c r="S128" s="229">
        <v>0.087999999999999995</v>
      </c>
      <c r="T128" s="230">
        <f>S128*H128</f>
        <v>0.28160000000000002</v>
      </c>
      <c r="AR128" s="23" t="s">
        <v>137</v>
      </c>
      <c r="AT128" s="23" t="s">
        <v>132</v>
      </c>
      <c r="AU128" s="23" t="s">
        <v>81</v>
      </c>
      <c r="AY128" s="23" t="s">
        <v>129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23" t="s">
        <v>79</v>
      </c>
      <c r="BK128" s="231">
        <f>ROUND(I128*H128,2)</f>
        <v>0</v>
      </c>
      <c r="BL128" s="23" t="s">
        <v>137</v>
      </c>
      <c r="BM128" s="23" t="s">
        <v>201</v>
      </c>
    </row>
    <row r="129" s="11" customFormat="1">
      <c r="B129" s="232"/>
      <c r="C129" s="233"/>
      <c r="D129" s="234" t="s">
        <v>139</v>
      </c>
      <c r="E129" s="235" t="s">
        <v>21</v>
      </c>
      <c r="F129" s="236" t="s">
        <v>202</v>
      </c>
      <c r="G129" s="233"/>
      <c r="H129" s="235" t="s">
        <v>21</v>
      </c>
      <c r="I129" s="237"/>
      <c r="J129" s="233"/>
      <c r="K129" s="233"/>
      <c r="L129" s="238"/>
      <c r="M129" s="239"/>
      <c r="N129" s="240"/>
      <c r="O129" s="240"/>
      <c r="P129" s="240"/>
      <c r="Q129" s="240"/>
      <c r="R129" s="240"/>
      <c r="S129" s="240"/>
      <c r="T129" s="241"/>
      <c r="AT129" s="242" t="s">
        <v>139</v>
      </c>
      <c r="AU129" s="242" t="s">
        <v>81</v>
      </c>
      <c r="AV129" s="11" t="s">
        <v>79</v>
      </c>
      <c r="AW129" s="11" t="s">
        <v>35</v>
      </c>
      <c r="AX129" s="11" t="s">
        <v>71</v>
      </c>
      <c r="AY129" s="242" t="s">
        <v>129</v>
      </c>
    </row>
    <row r="130" s="12" customFormat="1">
      <c r="B130" s="243"/>
      <c r="C130" s="244"/>
      <c r="D130" s="234" t="s">
        <v>139</v>
      </c>
      <c r="E130" s="245" t="s">
        <v>21</v>
      </c>
      <c r="F130" s="246" t="s">
        <v>203</v>
      </c>
      <c r="G130" s="244"/>
      <c r="H130" s="247">
        <v>3.2000000000000002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AT130" s="253" t="s">
        <v>139</v>
      </c>
      <c r="AU130" s="253" t="s">
        <v>81</v>
      </c>
      <c r="AV130" s="12" t="s">
        <v>81</v>
      </c>
      <c r="AW130" s="12" t="s">
        <v>35</v>
      </c>
      <c r="AX130" s="12" t="s">
        <v>71</v>
      </c>
      <c r="AY130" s="253" t="s">
        <v>129</v>
      </c>
    </row>
    <row r="131" s="13" customFormat="1">
      <c r="B131" s="254"/>
      <c r="C131" s="255"/>
      <c r="D131" s="234" t="s">
        <v>139</v>
      </c>
      <c r="E131" s="256" t="s">
        <v>21</v>
      </c>
      <c r="F131" s="257" t="s">
        <v>142</v>
      </c>
      <c r="G131" s="255"/>
      <c r="H131" s="258">
        <v>3.2000000000000002</v>
      </c>
      <c r="I131" s="259"/>
      <c r="J131" s="255"/>
      <c r="K131" s="255"/>
      <c r="L131" s="260"/>
      <c r="M131" s="261"/>
      <c r="N131" s="262"/>
      <c r="O131" s="262"/>
      <c r="P131" s="262"/>
      <c r="Q131" s="262"/>
      <c r="R131" s="262"/>
      <c r="S131" s="262"/>
      <c r="T131" s="263"/>
      <c r="AT131" s="264" t="s">
        <v>139</v>
      </c>
      <c r="AU131" s="264" t="s">
        <v>81</v>
      </c>
      <c r="AV131" s="13" t="s">
        <v>137</v>
      </c>
      <c r="AW131" s="13" t="s">
        <v>35</v>
      </c>
      <c r="AX131" s="13" t="s">
        <v>79</v>
      </c>
      <c r="AY131" s="264" t="s">
        <v>129</v>
      </c>
    </row>
    <row r="132" s="1" customFormat="1" ht="38.25" customHeight="1">
      <c r="B132" s="45"/>
      <c r="C132" s="220" t="s">
        <v>204</v>
      </c>
      <c r="D132" s="220" t="s">
        <v>132</v>
      </c>
      <c r="E132" s="221" t="s">
        <v>205</v>
      </c>
      <c r="F132" s="222" t="s">
        <v>206</v>
      </c>
      <c r="G132" s="223" t="s">
        <v>207</v>
      </c>
      <c r="H132" s="224">
        <v>0.93200000000000005</v>
      </c>
      <c r="I132" s="225"/>
      <c r="J132" s="226">
        <f>ROUND(I132*H132,2)</f>
        <v>0</v>
      </c>
      <c r="K132" s="222" t="s">
        <v>136</v>
      </c>
      <c r="L132" s="71"/>
      <c r="M132" s="227" t="s">
        <v>21</v>
      </c>
      <c r="N132" s="228" t="s">
        <v>42</v>
      </c>
      <c r="O132" s="46"/>
      <c r="P132" s="229">
        <f>O132*H132</f>
        <v>0</v>
      </c>
      <c r="Q132" s="229">
        <v>0</v>
      </c>
      <c r="R132" s="229">
        <f>Q132*H132</f>
        <v>0</v>
      </c>
      <c r="S132" s="229">
        <v>1.8</v>
      </c>
      <c r="T132" s="230">
        <f>S132*H132</f>
        <v>1.6776000000000002</v>
      </c>
      <c r="AR132" s="23" t="s">
        <v>137</v>
      </c>
      <c r="AT132" s="23" t="s">
        <v>132</v>
      </c>
      <c r="AU132" s="23" t="s">
        <v>81</v>
      </c>
      <c r="AY132" s="23" t="s">
        <v>129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23" t="s">
        <v>79</v>
      </c>
      <c r="BK132" s="231">
        <f>ROUND(I132*H132,2)</f>
        <v>0</v>
      </c>
      <c r="BL132" s="23" t="s">
        <v>137</v>
      </c>
      <c r="BM132" s="23" t="s">
        <v>208</v>
      </c>
    </row>
    <row r="133" s="11" customFormat="1">
      <c r="B133" s="232"/>
      <c r="C133" s="233"/>
      <c r="D133" s="234" t="s">
        <v>139</v>
      </c>
      <c r="E133" s="235" t="s">
        <v>21</v>
      </c>
      <c r="F133" s="236" t="s">
        <v>209</v>
      </c>
      <c r="G133" s="233"/>
      <c r="H133" s="235" t="s">
        <v>21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AT133" s="242" t="s">
        <v>139</v>
      </c>
      <c r="AU133" s="242" t="s">
        <v>81</v>
      </c>
      <c r="AV133" s="11" t="s">
        <v>79</v>
      </c>
      <c r="AW133" s="11" t="s">
        <v>35</v>
      </c>
      <c r="AX133" s="11" t="s">
        <v>71</v>
      </c>
      <c r="AY133" s="242" t="s">
        <v>129</v>
      </c>
    </row>
    <row r="134" s="12" customFormat="1">
      <c r="B134" s="243"/>
      <c r="C134" s="244"/>
      <c r="D134" s="234" t="s">
        <v>139</v>
      </c>
      <c r="E134" s="245" t="s">
        <v>21</v>
      </c>
      <c r="F134" s="246" t="s">
        <v>210</v>
      </c>
      <c r="G134" s="244"/>
      <c r="H134" s="247">
        <v>0.93200000000000005</v>
      </c>
      <c r="I134" s="248"/>
      <c r="J134" s="244"/>
      <c r="K134" s="244"/>
      <c r="L134" s="249"/>
      <c r="M134" s="250"/>
      <c r="N134" s="251"/>
      <c r="O134" s="251"/>
      <c r="P134" s="251"/>
      <c r="Q134" s="251"/>
      <c r="R134" s="251"/>
      <c r="S134" s="251"/>
      <c r="T134" s="252"/>
      <c r="AT134" s="253" t="s">
        <v>139</v>
      </c>
      <c r="AU134" s="253" t="s">
        <v>81</v>
      </c>
      <c r="AV134" s="12" t="s">
        <v>81</v>
      </c>
      <c r="AW134" s="12" t="s">
        <v>35</v>
      </c>
      <c r="AX134" s="12" t="s">
        <v>71</v>
      </c>
      <c r="AY134" s="253" t="s">
        <v>129</v>
      </c>
    </row>
    <row r="135" s="13" customFormat="1">
      <c r="B135" s="254"/>
      <c r="C135" s="255"/>
      <c r="D135" s="234" t="s">
        <v>139</v>
      </c>
      <c r="E135" s="256" t="s">
        <v>21</v>
      </c>
      <c r="F135" s="257" t="s">
        <v>142</v>
      </c>
      <c r="G135" s="255"/>
      <c r="H135" s="258">
        <v>0.93200000000000005</v>
      </c>
      <c r="I135" s="259"/>
      <c r="J135" s="255"/>
      <c r="K135" s="255"/>
      <c r="L135" s="260"/>
      <c r="M135" s="261"/>
      <c r="N135" s="262"/>
      <c r="O135" s="262"/>
      <c r="P135" s="262"/>
      <c r="Q135" s="262"/>
      <c r="R135" s="262"/>
      <c r="S135" s="262"/>
      <c r="T135" s="263"/>
      <c r="AT135" s="264" t="s">
        <v>139</v>
      </c>
      <c r="AU135" s="264" t="s">
        <v>81</v>
      </c>
      <c r="AV135" s="13" t="s">
        <v>137</v>
      </c>
      <c r="AW135" s="13" t="s">
        <v>35</v>
      </c>
      <c r="AX135" s="13" t="s">
        <v>79</v>
      </c>
      <c r="AY135" s="264" t="s">
        <v>129</v>
      </c>
    </row>
    <row r="136" s="1" customFormat="1" ht="38.25" customHeight="1">
      <c r="B136" s="45"/>
      <c r="C136" s="220" t="s">
        <v>10</v>
      </c>
      <c r="D136" s="220" t="s">
        <v>132</v>
      </c>
      <c r="E136" s="221" t="s">
        <v>211</v>
      </c>
      <c r="F136" s="222" t="s">
        <v>212</v>
      </c>
      <c r="G136" s="223" t="s">
        <v>213</v>
      </c>
      <c r="H136" s="224">
        <v>5.4000000000000004</v>
      </c>
      <c r="I136" s="225"/>
      <c r="J136" s="226">
        <f>ROUND(I136*H136,2)</f>
        <v>0</v>
      </c>
      <c r="K136" s="222" t="s">
        <v>136</v>
      </c>
      <c r="L136" s="71"/>
      <c r="M136" s="227" t="s">
        <v>21</v>
      </c>
      <c r="N136" s="228" t="s">
        <v>42</v>
      </c>
      <c r="O136" s="46"/>
      <c r="P136" s="229">
        <f>O136*H136</f>
        <v>0</v>
      </c>
      <c r="Q136" s="229">
        <v>0</v>
      </c>
      <c r="R136" s="229">
        <f>Q136*H136</f>
        <v>0</v>
      </c>
      <c r="S136" s="229">
        <v>0.042000000000000003</v>
      </c>
      <c r="T136" s="230">
        <f>S136*H136</f>
        <v>0.22680000000000003</v>
      </c>
      <c r="AR136" s="23" t="s">
        <v>137</v>
      </c>
      <c r="AT136" s="23" t="s">
        <v>132</v>
      </c>
      <c r="AU136" s="23" t="s">
        <v>81</v>
      </c>
      <c r="AY136" s="23" t="s">
        <v>129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23" t="s">
        <v>79</v>
      </c>
      <c r="BK136" s="231">
        <f>ROUND(I136*H136,2)</f>
        <v>0</v>
      </c>
      <c r="BL136" s="23" t="s">
        <v>137</v>
      </c>
      <c r="BM136" s="23" t="s">
        <v>214</v>
      </c>
    </row>
    <row r="137" s="11" customFormat="1">
      <c r="B137" s="232"/>
      <c r="C137" s="233"/>
      <c r="D137" s="234" t="s">
        <v>139</v>
      </c>
      <c r="E137" s="235" t="s">
        <v>21</v>
      </c>
      <c r="F137" s="236" t="s">
        <v>215</v>
      </c>
      <c r="G137" s="233"/>
      <c r="H137" s="235" t="s">
        <v>21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AT137" s="242" t="s">
        <v>139</v>
      </c>
      <c r="AU137" s="242" t="s">
        <v>81</v>
      </c>
      <c r="AV137" s="11" t="s">
        <v>79</v>
      </c>
      <c r="AW137" s="11" t="s">
        <v>35</v>
      </c>
      <c r="AX137" s="11" t="s">
        <v>71</v>
      </c>
      <c r="AY137" s="242" t="s">
        <v>129</v>
      </c>
    </row>
    <row r="138" s="12" customFormat="1">
      <c r="B138" s="243"/>
      <c r="C138" s="244"/>
      <c r="D138" s="234" t="s">
        <v>139</v>
      </c>
      <c r="E138" s="245" t="s">
        <v>21</v>
      </c>
      <c r="F138" s="246" t="s">
        <v>216</v>
      </c>
      <c r="G138" s="244"/>
      <c r="H138" s="247">
        <v>5.4000000000000004</v>
      </c>
      <c r="I138" s="248"/>
      <c r="J138" s="244"/>
      <c r="K138" s="244"/>
      <c r="L138" s="249"/>
      <c r="M138" s="250"/>
      <c r="N138" s="251"/>
      <c r="O138" s="251"/>
      <c r="P138" s="251"/>
      <c r="Q138" s="251"/>
      <c r="R138" s="251"/>
      <c r="S138" s="251"/>
      <c r="T138" s="252"/>
      <c r="AT138" s="253" t="s">
        <v>139</v>
      </c>
      <c r="AU138" s="253" t="s">
        <v>81</v>
      </c>
      <c r="AV138" s="12" t="s">
        <v>81</v>
      </c>
      <c r="AW138" s="12" t="s">
        <v>35</v>
      </c>
      <c r="AX138" s="12" t="s">
        <v>71</v>
      </c>
      <c r="AY138" s="253" t="s">
        <v>129</v>
      </c>
    </row>
    <row r="139" s="13" customFormat="1">
      <c r="B139" s="254"/>
      <c r="C139" s="255"/>
      <c r="D139" s="234" t="s">
        <v>139</v>
      </c>
      <c r="E139" s="256" t="s">
        <v>21</v>
      </c>
      <c r="F139" s="257" t="s">
        <v>142</v>
      </c>
      <c r="G139" s="255"/>
      <c r="H139" s="258">
        <v>5.4000000000000004</v>
      </c>
      <c r="I139" s="259"/>
      <c r="J139" s="255"/>
      <c r="K139" s="255"/>
      <c r="L139" s="260"/>
      <c r="M139" s="261"/>
      <c r="N139" s="262"/>
      <c r="O139" s="262"/>
      <c r="P139" s="262"/>
      <c r="Q139" s="262"/>
      <c r="R139" s="262"/>
      <c r="S139" s="262"/>
      <c r="T139" s="263"/>
      <c r="AT139" s="264" t="s">
        <v>139</v>
      </c>
      <c r="AU139" s="264" t="s">
        <v>81</v>
      </c>
      <c r="AV139" s="13" t="s">
        <v>137</v>
      </c>
      <c r="AW139" s="13" t="s">
        <v>35</v>
      </c>
      <c r="AX139" s="13" t="s">
        <v>79</v>
      </c>
      <c r="AY139" s="264" t="s">
        <v>129</v>
      </c>
    </row>
    <row r="140" s="1" customFormat="1" ht="25.5" customHeight="1">
      <c r="B140" s="45"/>
      <c r="C140" s="220" t="s">
        <v>217</v>
      </c>
      <c r="D140" s="220" t="s">
        <v>132</v>
      </c>
      <c r="E140" s="221" t="s">
        <v>218</v>
      </c>
      <c r="F140" s="222" t="s">
        <v>219</v>
      </c>
      <c r="G140" s="223" t="s">
        <v>145</v>
      </c>
      <c r="H140" s="224">
        <v>25.32</v>
      </c>
      <c r="I140" s="225"/>
      <c r="J140" s="226">
        <f>ROUND(I140*H140,2)</f>
        <v>0</v>
      </c>
      <c r="K140" s="222" t="s">
        <v>136</v>
      </c>
      <c r="L140" s="71"/>
      <c r="M140" s="227" t="s">
        <v>21</v>
      </c>
      <c r="N140" s="228" t="s">
        <v>42</v>
      </c>
      <c r="O140" s="46"/>
      <c r="P140" s="229">
        <f>O140*H140</f>
        <v>0</v>
      </c>
      <c r="Q140" s="229">
        <v>0</v>
      </c>
      <c r="R140" s="229">
        <f>Q140*H140</f>
        <v>0</v>
      </c>
      <c r="S140" s="229">
        <v>0.0040000000000000001</v>
      </c>
      <c r="T140" s="230">
        <f>S140*H140</f>
        <v>0.10128000000000001</v>
      </c>
      <c r="AR140" s="23" t="s">
        <v>137</v>
      </c>
      <c r="AT140" s="23" t="s">
        <v>132</v>
      </c>
      <c r="AU140" s="23" t="s">
        <v>81</v>
      </c>
      <c r="AY140" s="23" t="s">
        <v>129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23" t="s">
        <v>79</v>
      </c>
      <c r="BK140" s="231">
        <f>ROUND(I140*H140,2)</f>
        <v>0</v>
      </c>
      <c r="BL140" s="23" t="s">
        <v>137</v>
      </c>
      <c r="BM140" s="23" t="s">
        <v>220</v>
      </c>
    </row>
    <row r="141" s="1" customFormat="1" ht="25.5" customHeight="1">
      <c r="B141" s="45"/>
      <c r="C141" s="220" t="s">
        <v>221</v>
      </c>
      <c r="D141" s="220" t="s">
        <v>132</v>
      </c>
      <c r="E141" s="221" t="s">
        <v>222</v>
      </c>
      <c r="F141" s="222" t="s">
        <v>223</v>
      </c>
      <c r="G141" s="223" t="s">
        <v>145</v>
      </c>
      <c r="H141" s="224">
        <v>77</v>
      </c>
      <c r="I141" s="225"/>
      <c r="J141" s="226">
        <f>ROUND(I141*H141,2)</f>
        <v>0</v>
      </c>
      <c r="K141" s="222" t="s">
        <v>136</v>
      </c>
      <c r="L141" s="71"/>
      <c r="M141" s="227" t="s">
        <v>21</v>
      </c>
      <c r="N141" s="228" t="s">
        <v>42</v>
      </c>
      <c r="O141" s="46"/>
      <c r="P141" s="229">
        <f>O141*H141</f>
        <v>0</v>
      </c>
      <c r="Q141" s="229">
        <v>0</v>
      </c>
      <c r="R141" s="229">
        <f>Q141*H141</f>
        <v>0</v>
      </c>
      <c r="S141" s="229">
        <v>0.0040000000000000001</v>
      </c>
      <c r="T141" s="230">
        <f>S141*H141</f>
        <v>0.308</v>
      </c>
      <c r="AR141" s="23" t="s">
        <v>137</v>
      </c>
      <c r="AT141" s="23" t="s">
        <v>132</v>
      </c>
      <c r="AU141" s="23" t="s">
        <v>81</v>
      </c>
      <c r="AY141" s="23" t="s">
        <v>129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23" t="s">
        <v>79</v>
      </c>
      <c r="BK141" s="231">
        <f>ROUND(I141*H141,2)</f>
        <v>0</v>
      </c>
      <c r="BL141" s="23" t="s">
        <v>137</v>
      </c>
      <c r="BM141" s="23" t="s">
        <v>224</v>
      </c>
    </row>
    <row r="142" s="10" customFormat="1" ht="29.88" customHeight="1">
      <c r="B142" s="204"/>
      <c r="C142" s="205"/>
      <c r="D142" s="206" t="s">
        <v>70</v>
      </c>
      <c r="E142" s="218" t="s">
        <v>225</v>
      </c>
      <c r="F142" s="218" t="s">
        <v>226</v>
      </c>
      <c r="G142" s="205"/>
      <c r="H142" s="205"/>
      <c r="I142" s="208"/>
      <c r="J142" s="219">
        <f>BK142</f>
        <v>0</v>
      </c>
      <c r="K142" s="205"/>
      <c r="L142" s="210"/>
      <c r="M142" s="211"/>
      <c r="N142" s="212"/>
      <c r="O142" s="212"/>
      <c r="P142" s="213">
        <f>SUM(P143:P153)</f>
        <v>0</v>
      </c>
      <c r="Q142" s="212"/>
      <c r="R142" s="213">
        <f>SUM(R143:R153)</f>
        <v>0</v>
      </c>
      <c r="S142" s="212"/>
      <c r="T142" s="214">
        <f>SUM(T143:T153)</f>
        <v>0</v>
      </c>
      <c r="AR142" s="215" t="s">
        <v>79</v>
      </c>
      <c r="AT142" s="216" t="s">
        <v>70</v>
      </c>
      <c r="AU142" s="216" t="s">
        <v>79</v>
      </c>
      <c r="AY142" s="215" t="s">
        <v>129</v>
      </c>
      <c r="BK142" s="217">
        <f>SUM(BK143:BK153)</f>
        <v>0</v>
      </c>
    </row>
    <row r="143" s="1" customFormat="1" ht="25.5" customHeight="1">
      <c r="B143" s="45"/>
      <c r="C143" s="220" t="s">
        <v>227</v>
      </c>
      <c r="D143" s="220" t="s">
        <v>132</v>
      </c>
      <c r="E143" s="221" t="s">
        <v>228</v>
      </c>
      <c r="F143" s="222" t="s">
        <v>229</v>
      </c>
      <c r="G143" s="223" t="s">
        <v>135</v>
      </c>
      <c r="H143" s="224">
        <v>4.5810000000000004</v>
      </c>
      <c r="I143" s="225"/>
      <c r="J143" s="226">
        <f>ROUND(I143*H143,2)</f>
        <v>0</v>
      </c>
      <c r="K143" s="222" t="s">
        <v>136</v>
      </c>
      <c r="L143" s="71"/>
      <c r="M143" s="227" t="s">
        <v>21</v>
      </c>
      <c r="N143" s="228" t="s">
        <v>42</v>
      </c>
      <c r="O143" s="46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AR143" s="23" t="s">
        <v>137</v>
      </c>
      <c r="AT143" s="23" t="s">
        <v>132</v>
      </c>
      <c r="AU143" s="23" t="s">
        <v>81</v>
      </c>
      <c r="AY143" s="23" t="s">
        <v>129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23" t="s">
        <v>79</v>
      </c>
      <c r="BK143" s="231">
        <f>ROUND(I143*H143,2)</f>
        <v>0</v>
      </c>
      <c r="BL143" s="23" t="s">
        <v>137</v>
      </c>
      <c r="BM143" s="23" t="s">
        <v>230</v>
      </c>
    </row>
    <row r="144" s="1" customFormat="1" ht="25.5" customHeight="1">
      <c r="B144" s="45"/>
      <c r="C144" s="220" t="s">
        <v>231</v>
      </c>
      <c r="D144" s="220" t="s">
        <v>132</v>
      </c>
      <c r="E144" s="221" t="s">
        <v>232</v>
      </c>
      <c r="F144" s="222" t="s">
        <v>233</v>
      </c>
      <c r="G144" s="223" t="s">
        <v>135</v>
      </c>
      <c r="H144" s="224">
        <v>91.620000000000005</v>
      </c>
      <c r="I144" s="225"/>
      <c r="J144" s="226">
        <f>ROUND(I144*H144,2)</f>
        <v>0</v>
      </c>
      <c r="K144" s="222" t="s">
        <v>136</v>
      </c>
      <c r="L144" s="71"/>
      <c r="M144" s="227" t="s">
        <v>21</v>
      </c>
      <c r="N144" s="228" t="s">
        <v>42</v>
      </c>
      <c r="O144" s="46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AR144" s="23" t="s">
        <v>137</v>
      </c>
      <c r="AT144" s="23" t="s">
        <v>132</v>
      </c>
      <c r="AU144" s="23" t="s">
        <v>81</v>
      </c>
      <c r="AY144" s="23" t="s">
        <v>129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23" t="s">
        <v>79</v>
      </c>
      <c r="BK144" s="231">
        <f>ROUND(I144*H144,2)</f>
        <v>0</v>
      </c>
      <c r="BL144" s="23" t="s">
        <v>137</v>
      </c>
      <c r="BM144" s="23" t="s">
        <v>234</v>
      </c>
    </row>
    <row r="145" s="12" customFormat="1">
      <c r="B145" s="243"/>
      <c r="C145" s="244"/>
      <c r="D145" s="234" t="s">
        <v>139</v>
      </c>
      <c r="E145" s="244"/>
      <c r="F145" s="246" t="s">
        <v>235</v>
      </c>
      <c r="G145" s="244"/>
      <c r="H145" s="247">
        <v>91.620000000000005</v>
      </c>
      <c r="I145" s="248"/>
      <c r="J145" s="244"/>
      <c r="K145" s="244"/>
      <c r="L145" s="249"/>
      <c r="M145" s="250"/>
      <c r="N145" s="251"/>
      <c r="O145" s="251"/>
      <c r="P145" s="251"/>
      <c r="Q145" s="251"/>
      <c r="R145" s="251"/>
      <c r="S145" s="251"/>
      <c r="T145" s="252"/>
      <c r="AT145" s="253" t="s">
        <v>139</v>
      </c>
      <c r="AU145" s="253" t="s">
        <v>81</v>
      </c>
      <c r="AV145" s="12" t="s">
        <v>81</v>
      </c>
      <c r="AW145" s="12" t="s">
        <v>6</v>
      </c>
      <c r="AX145" s="12" t="s">
        <v>79</v>
      </c>
      <c r="AY145" s="253" t="s">
        <v>129</v>
      </c>
    </row>
    <row r="146" s="1" customFormat="1" ht="25.5" customHeight="1">
      <c r="B146" s="45"/>
      <c r="C146" s="220" t="s">
        <v>236</v>
      </c>
      <c r="D146" s="220" t="s">
        <v>132</v>
      </c>
      <c r="E146" s="221" t="s">
        <v>237</v>
      </c>
      <c r="F146" s="222" t="s">
        <v>238</v>
      </c>
      <c r="G146" s="223" t="s">
        <v>135</v>
      </c>
      <c r="H146" s="224">
        <v>4.5810000000000004</v>
      </c>
      <c r="I146" s="225"/>
      <c r="J146" s="226">
        <f>ROUND(I146*H146,2)</f>
        <v>0</v>
      </c>
      <c r="K146" s="222" t="s">
        <v>136</v>
      </c>
      <c r="L146" s="71"/>
      <c r="M146" s="227" t="s">
        <v>21</v>
      </c>
      <c r="N146" s="228" t="s">
        <v>42</v>
      </c>
      <c r="O146" s="46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AR146" s="23" t="s">
        <v>137</v>
      </c>
      <c r="AT146" s="23" t="s">
        <v>132</v>
      </c>
      <c r="AU146" s="23" t="s">
        <v>81</v>
      </c>
      <c r="AY146" s="23" t="s">
        <v>129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23" t="s">
        <v>79</v>
      </c>
      <c r="BK146" s="231">
        <f>ROUND(I146*H146,2)</f>
        <v>0</v>
      </c>
      <c r="BL146" s="23" t="s">
        <v>137</v>
      </c>
      <c r="BM146" s="23" t="s">
        <v>239</v>
      </c>
    </row>
    <row r="147" s="1" customFormat="1" ht="25.5" customHeight="1">
      <c r="B147" s="45"/>
      <c r="C147" s="220" t="s">
        <v>9</v>
      </c>
      <c r="D147" s="220" t="s">
        <v>132</v>
      </c>
      <c r="E147" s="221" t="s">
        <v>240</v>
      </c>
      <c r="F147" s="222" t="s">
        <v>241</v>
      </c>
      <c r="G147" s="223" t="s">
        <v>135</v>
      </c>
      <c r="H147" s="224">
        <v>2.5950000000000002</v>
      </c>
      <c r="I147" s="225"/>
      <c r="J147" s="226">
        <f>ROUND(I147*H147,2)</f>
        <v>0</v>
      </c>
      <c r="K147" s="222" t="s">
        <v>136</v>
      </c>
      <c r="L147" s="71"/>
      <c r="M147" s="227" t="s">
        <v>21</v>
      </c>
      <c r="N147" s="228" t="s">
        <v>42</v>
      </c>
      <c r="O147" s="46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AR147" s="23" t="s">
        <v>137</v>
      </c>
      <c r="AT147" s="23" t="s">
        <v>132</v>
      </c>
      <c r="AU147" s="23" t="s">
        <v>81</v>
      </c>
      <c r="AY147" s="23" t="s">
        <v>129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23" t="s">
        <v>79</v>
      </c>
      <c r="BK147" s="231">
        <f>ROUND(I147*H147,2)</f>
        <v>0</v>
      </c>
      <c r="BL147" s="23" t="s">
        <v>137</v>
      </c>
      <c r="BM147" s="23" t="s">
        <v>242</v>
      </c>
    </row>
    <row r="148" s="1" customFormat="1" ht="25.5" customHeight="1">
      <c r="B148" s="45"/>
      <c r="C148" s="220" t="s">
        <v>243</v>
      </c>
      <c r="D148" s="220" t="s">
        <v>132</v>
      </c>
      <c r="E148" s="221" t="s">
        <v>244</v>
      </c>
      <c r="F148" s="222" t="s">
        <v>245</v>
      </c>
      <c r="G148" s="223" t="s">
        <v>135</v>
      </c>
      <c r="H148" s="224">
        <v>0.34399999999999997</v>
      </c>
      <c r="I148" s="225"/>
      <c r="J148" s="226">
        <f>ROUND(I148*H148,2)</f>
        <v>0</v>
      </c>
      <c r="K148" s="222" t="s">
        <v>136</v>
      </c>
      <c r="L148" s="71"/>
      <c r="M148" s="227" t="s">
        <v>21</v>
      </c>
      <c r="N148" s="228" t="s">
        <v>42</v>
      </c>
      <c r="O148" s="46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AR148" s="23" t="s">
        <v>137</v>
      </c>
      <c r="AT148" s="23" t="s">
        <v>132</v>
      </c>
      <c r="AU148" s="23" t="s">
        <v>81</v>
      </c>
      <c r="AY148" s="23" t="s">
        <v>129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23" t="s">
        <v>79</v>
      </c>
      <c r="BK148" s="231">
        <f>ROUND(I148*H148,2)</f>
        <v>0</v>
      </c>
      <c r="BL148" s="23" t="s">
        <v>137</v>
      </c>
      <c r="BM148" s="23" t="s">
        <v>246</v>
      </c>
    </row>
    <row r="149" s="1" customFormat="1" ht="25.5" customHeight="1">
      <c r="B149" s="45"/>
      <c r="C149" s="220" t="s">
        <v>247</v>
      </c>
      <c r="D149" s="220" t="s">
        <v>132</v>
      </c>
      <c r="E149" s="221" t="s">
        <v>248</v>
      </c>
      <c r="F149" s="222" t="s">
        <v>249</v>
      </c>
      <c r="G149" s="223" t="s">
        <v>135</v>
      </c>
      <c r="H149" s="224">
        <v>0.98099999999999998</v>
      </c>
      <c r="I149" s="225"/>
      <c r="J149" s="226">
        <f>ROUND(I149*H149,2)</f>
        <v>0</v>
      </c>
      <c r="K149" s="222" t="s">
        <v>136</v>
      </c>
      <c r="L149" s="71"/>
      <c r="M149" s="227" t="s">
        <v>21</v>
      </c>
      <c r="N149" s="228" t="s">
        <v>42</v>
      </c>
      <c r="O149" s="46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AR149" s="23" t="s">
        <v>137</v>
      </c>
      <c r="AT149" s="23" t="s">
        <v>132</v>
      </c>
      <c r="AU149" s="23" t="s">
        <v>81</v>
      </c>
      <c r="AY149" s="23" t="s">
        <v>129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23" t="s">
        <v>79</v>
      </c>
      <c r="BK149" s="231">
        <f>ROUND(I149*H149,2)</f>
        <v>0</v>
      </c>
      <c r="BL149" s="23" t="s">
        <v>137</v>
      </c>
      <c r="BM149" s="23" t="s">
        <v>250</v>
      </c>
    </row>
    <row r="150" s="1" customFormat="1" ht="25.5" customHeight="1">
      <c r="B150" s="45"/>
      <c r="C150" s="220" t="s">
        <v>251</v>
      </c>
      <c r="D150" s="220" t="s">
        <v>132</v>
      </c>
      <c r="E150" s="221" t="s">
        <v>252</v>
      </c>
      <c r="F150" s="222" t="s">
        <v>253</v>
      </c>
      <c r="G150" s="223" t="s">
        <v>135</v>
      </c>
      <c r="H150" s="224">
        <v>0.159</v>
      </c>
      <c r="I150" s="225"/>
      <c r="J150" s="226">
        <f>ROUND(I150*H150,2)</f>
        <v>0</v>
      </c>
      <c r="K150" s="222" t="s">
        <v>136</v>
      </c>
      <c r="L150" s="71"/>
      <c r="M150" s="227" t="s">
        <v>21</v>
      </c>
      <c r="N150" s="228" t="s">
        <v>42</v>
      </c>
      <c r="O150" s="46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AR150" s="23" t="s">
        <v>137</v>
      </c>
      <c r="AT150" s="23" t="s">
        <v>132</v>
      </c>
      <c r="AU150" s="23" t="s">
        <v>81</v>
      </c>
      <c r="AY150" s="23" t="s">
        <v>129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23" t="s">
        <v>79</v>
      </c>
      <c r="BK150" s="231">
        <f>ROUND(I150*H150,2)</f>
        <v>0</v>
      </c>
      <c r="BL150" s="23" t="s">
        <v>137</v>
      </c>
      <c r="BM150" s="23" t="s">
        <v>254</v>
      </c>
    </row>
    <row r="151" s="1" customFormat="1" ht="38.25" customHeight="1">
      <c r="B151" s="45"/>
      <c r="C151" s="220" t="s">
        <v>255</v>
      </c>
      <c r="D151" s="220" t="s">
        <v>132</v>
      </c>
      <c r="E151" s="221" t="s">
        <v>256</v>
      </c>
      <c r="F151" s="222" t="s">
        <v>257</v>
      </c>
      <c r="G151" s="223" t="s">
        <v>135</v>
      </c>
      <c r="H151" s="224">
        <v>0.48099999999999998</v>
      </c>
      <c r="I151" s="225"/>
      <c r="J151" s="226">
        <f>ROUND(I151*H151,2)</f>
        <v>0</v>
      </c>
      <c r="K151" s="222" t="s">
        <v>136</v>
      </c>
      <c r="L151" s="71"/>
      <c r="M151" s="227" t="s">
        <v>21</v>
      </c>
      <c r="N151" s="228" t="s">
        <v>42</v>
      </c>
      <c r="O151" s="46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AR151" s="23" t="s">
        <v>137</v>
      </c>
      <c r="AT151" s="23" t="s">
        <v>132</v>
      </c>
      <c r="AU151" s="23" t="s">
        <v>81</v>
      </c>
      <c r="AY151" s="23" t="s">
        <v>129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23" t="s">
        <v>79</v>
      </c>
      <c r="BK151" s="231">
        <f>ROUND(I151*H151,2)</f>
        <v>0</v>
      </c>
      <c r="BL151" s="23" t="s">
        <v>137</v>
      </c>
      <c r="BM151" s="23" t="s">
        <v>258</v>
      </c>
    </row>
    <row r="152" s="12" customFormat="1">
      <c r="B152" s="243"/>
      <c r="C152" s="244"/>
      <c r="D152" s="234" t="s">
        <v>139</v>
      </c>
      <c r="E152" s="245" t="s">
        <v>21</v>
      </c>
      <c r="F152" s="246" t="s">
        <v>259</v>
      </c>
      <c r="G152" s="244"/>
      <c r="H152" s="247">
        <v>0.48099999999999998</v>
      </c>
      <c r="I152" s="248"/>
      <c r="J152" s="244"/>
      <c r="K152" s="244"/>
      <c r="L152" s="249"/>
      <c r="M152" s="250"/>
      <c r="N152" s="251"/>
      <c r="O152" s="251"/>
      <c r="P152" s="251"/>
      <c r="Q152" s="251"/>
      <c r="R152" s="251"/>
      <c r="S152" s="251"/>
      <c r="T152" s="252"/>
      <c r="AT152" s="253" t="s">
        <v>139</v>
      </c>
      <c r="AU152" s="253" t="s">
        <v>81</v>
      </c>
      <c r="AV152" s="12" t="s">
        <v>81</v>
      </c>
      <c r="AW152" s="12" t="s">
        <v>35</v>
      </c>
      <c r="AX152" s="12" t="s">
        <v>71</v>
      </c>
      <c r="AY152" s="253" t="s">
        <v>129</v>
      </c>
    </row>
    <row r="153" s="13" customFormat="1">
      <c r="B153" s="254"/>
      <c r="C153" s="255"/>
      <c r="D153" s="234" t="s">
        <v>139</v>
      </c>
      <c r="E153" s="256" t="s">
        <v>21</v>
      </c>
      <c r="F153" s="257" t="s">
        <v>142</v>
      </c>
      <c r="G153" s="255"/>
      <c r="H153" s="258">
        <v>0.48099999999999998</v>
      </c>
      <c r="I153" s="259"/>
      <c r="J153" s="255"/>
      <c r="K153" s="255"/>
      <c r="L153" s="260"/>
      <c r="M153" s="261"/>
      <c r="N153" s="262"/>
      <c r="O153" s="262"/>
      <c r="P153" s="262"/>
      <c r="Q153" s="262"/>
      <c r="R153" s="262"/>
      <c r="S153" s="262"/>
      <c r="T153" s="263"/>
      <c r="AT153" s="264" t="s">
        <v>139</v>
      </c>
      <c r="AU153" s="264" t="s">
        <v>81</v>
      </c>
      <c r="AV153" s="13" t="s">
        <v>137</v>
      </c>
      <c r="AW153" s="13" t="s">
        <v>35</v>
      </c>
      <c r="AX153" s="13" t="s">
        <v>79</v>
      </c>
      <c r="AY153" s="264" t="s">
        <v>129</v>
      </c>
    </row>
    <row r="154" s="10" customFormat="1" ht="29.88" customHeight="1">
      <c r="B154" s="204"/>
      <c r="C154" s="205"/>
      <c r="D154" s="206" t="s">
        <v>70</v>
      </c>
      <c r="E154" s="218" t="s">
        <v>260</v>
      </c>
      <c r="F154" s="218" t="s">
        <v>261</v>
      </c>
      <c r="G154" s="205"/>
      <c r="H154" s="205"/>
      <c r="I154" s="208"/>
      <c r="J154" s="219">
        <f>BK154</f>
        <v>0</v>
      </c>
      <c r="K154" s="205"/>
      <c r="L154" s="210"/>
      <c r="M154" s="211"/>
      <c r="N154" s="212"/>
      <c r="O154" s="212"/>
      <c r="P154" s="213">
        <f>P155</f>
        <v>0</v>
      </c>
      <c r="Q154" s="212"/>
      <c r="R154" s="213">
        <f>R155</f>
        <v>0</v>
      </c>
      <c r="S154" s="212"/>
      <c r="T154" s="214">
        <f>T155</f>
        <v>0</v>
      </c>
      <c r="AR154" s="215" t="s">
        <v>79</v>
      </c>
      <c r="AT154" s="216" t="s">
        <v>70</v>
      </c>
      <c r="AU154" s="216" t="s">
        <v>79</v>
      </c>
      <c r="AY154" s="215" t="s">
        <v>129</v>
      </c>
      <c r="BK154" s="217">
        <f>BK155</f>
        <v>0</v>
      </c>
    </row>
    <row r="155" s="1" customFormat="1" ht="38.25" customHeight="1">
      <c r="B155" s="45"/>
      <c r="C155" s="220" t="s">
        <v>262</v>
      </c>
      <c r="D155" s="220" t="s">
        <v>132</v>
      </c>
      <c r="E155" s="221" t="s">
        <v>263</v>
      </c>
      <c r="F155" s="222" t="s">
        <v>264</v>
      </c>
      <c r="G155" s="223" t="s">
        <v>135</v>
      </c>
      <c r="H155" s="224">
        <v>1.0680000000000001</v>
      </c>
      <c r="I155" s="225"/>
      <c r="J155" s="226">
        <f>ROUND(I155*H155,2)</f>
        <v>0</v>
      </c>
      <c r="K155" s="222" t="s">
        <v>136</v>
      </c>
      <c r="L155" s="71"/>
      <c r="M155" s="227" t="s">
        <v>21</v>
      </c>
      <c r="N155" s="228" t="s">
        <v>42</v>
      </c>
      <c r="O155" s="46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AR155" s="23" t="s">
        <v>137</v>
      </c>
      <c r="AT155" s="23" t="s">
        <v>132</v>
      </c>
      <c r="AU155" s="23" t="s">
        <v>81</v>
      </c>
      <c r="AY155" s="23" t="s">
        <v>129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23" t="s">
        <v>79</v>
      </c>
      <c r="BK155" s="231">
        <f>ROUND(I155*H155,2)</f>
        <v>0</v>
      </c>
      <c r="BL155" s="23" t="s">
        <v>137</v>
      </c>
      <c r="BM155" s="23" t="s">
        <v>265</v>
      </c>
    </row>
    <row r="156" s="10" customFormat="1" ht="37.44" customHeight="1">
      <c r="B156" s="204"/>
      <c r="C156" s="205"/>
      <c r="D156" s="206" t="s">
        <v>70</v>
      </c>
      <c r="E156" s="207" t="s">
        <v>266</v>
      </c>
      <c r="F156" s="207" t="s">
        <v>267</v>
      </c>
      <c r="G156" s="205"/>
      <c r="H156" s="205"/>
      <c r="I156" s="208"/>
      <c r="J156" s="209">
        <f>BK156</f>
        <v>0</v>
      </c>
      <c r="K156" s="205"/>
      <c r="L156" s="210"/>
      <c r="M156" s="211"/>
      <c r="N156" s="212"/>
      <c r="O156" s="212"/>
      <c r="P156" s="213">
        <f>P157+P183+P186+P195+P212+P219+P246+P261</f>
        <v>0</v>
      </c>
      <c r="Q156" s="212"/>
      <c r="R156" s="213">
        <f>R157+R183+R186+R195+R212+R219+R246+R261</f>
        <v>0.27169065999999997</v>
      </c>
      <c r="S156" s="212"/>
      <c r="T156" s="214">
        <f>T157+T183+T186+T195+T212+T219+T246+T261</f>
        <v>1.9855601999999999</v>
      </c>
      <c r="AR156" s="215" t="s">
        <v>81</v>
      </c>
      <c r="AT156" s="216" t="s">
        <v>70</v>
      </c>
      <c r="AU156" s="216" t="s">
        <v>71</v>
      </c>
      <c r="AY156" s="215" t="s">
        <v>129</v>
      </c>
      <c r="BK156" s="217">
        <f>BK157+BK183+BK186+BK195+BK212+BK219+BK246+BK261</f>
        <v>0</v>
      </c>
    </row>
    <row r="157" s="10" customFormat="1" ht="19.92" customHeight="1">
      <c r="B157" s="204"/>
      <c r="C157" s="205"/>
      <c r="D157" s="206" t="s">
        <v>70</v>
      </c>
      <c r="E157" s="218" t="s">
        <v>268</v>
      </c>
      <c r="F157" s="218" t="s">
        <v>269</v>
      </c>
      <c r="G157" s="205"/>
      <c r="H157" s="205"/>
      <c r="I157" s="208"/>
      <c r="J157" s="219">
        <f>BK157</f>
        <v>0</v>
      </c>
      <c r="K157" s="205"/>
      <c r="L157" s="210"/>
      <c r="M157" s="211"/>
      <c r="N157" s="212"/>
      <c r="O157" s="212"/>
      <c r="P157" s="213">
        <f>SUM(P158:P182)</f>
        <v>0</v>
      </c>
      <c r="Q157" s="212"/>
      <c r="R157" s="213">
        <f>SUM(R158:R182)</f>
        <v>0.0020300000000000001</v>
      </c>
      <c r="S157" s="212"/>
      <c r="T157" s="214">
        <f>SUM(T158:T182)</f>
        <v>0.021170000000000001</v>
      </c>
      <c r="AR157" s="215" t="s">
        <v>81</v>
      </c>
      <c r="AT157" s="216" t="s">
        <v>70</v>
      </c>
      <c r="AU157" s="216" t="s">
        <v>79</v>
      </c>
      <c r="AY157" s="215" t="s">
        <v>129</v>
      </c>
      <c r="BK157" s="217">
        <f>SUM(BK158:BK182)</f>
        <v>0</v>
      </c>
    </row>
    <row r="158" s="1" customFormat="1" ht="16.5" customHeight="1">
      <c r="B158" s="45"/>
      <c r="C158" s="220" t="s">
        <v>270</v>
      </c>
      <c r="D158" s="220" t="s">
        <v>132</v>
      </c>
      <c r="E158" s="221" t="s">
        <v>271</v>
      </c>
      <c r="F158" s="222" t="s">
        <v>272</v>
      </c>
      <c r="G158" s="223" t="s">
        <v>273</v>
      </c>
      <c r="H158" s="224">
        <v>1</v>
      </c>
      <c r="I158" s="225"/>
      <c r="J158" s="226">
        <f>ROUND(I158*H158,2)</f>
        <v>0</v>
      </c>
      <c r="K158" s="222" t="s">
        <v>136</v>
      </c>
      <c r="L158" s="71"/>
      <c r="M158" s="227" t="s">
        <v>21</v>
      </c>
      <c r="N158" s="228" t="s">
        <v>42</v>
      </c>
      <c r="O158" s="46"/>
      <c r="P158" s="229">
        <f>O158*H158</f>
        <v>0</v>
      </c>
      <c r="Q158" s="229">
        <v>0</v>
      </c>
      <c r="R158" s="229">
        <f>Q158*H158</f>
        <v>0</v>
      </c>
      <c r="S158" s="229">
        <v>0.019460000000000002</v>
      </c>
      <c r="T158" s="230">
        <f>S158*H158</f>
        <v>0.019460000000000002</v>
      </c>
      <c r="AR158" s="23" t="s">
        <v>217</v>
      </c>
      <c r="AT158" s="23" t="s">
        <v>132</v>
      </c>
      <c r="AU158" s="23" t="s">
        <v>81</v>
      </c>
      <c r="AY158" s="23" t="s">
        <v>129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23" t="s">
        <v>79</v>
      </c>
      <c r="BK158" s="231">
        <f>ROUND(I158*H158,2)</f>
        <v>0</v>
      </c>
      <c r="BL158" s="23" t="s">
        <v>217</v>
      </c>
      <c r="BM158" s="23" t="s">
        <v>274</v>
      </c>
    </row>
    <row r="159" s="11" customFormat="1">
      <c r="B159" s="232"/>
      <c r="C159" s="233"/>
      <c r="D159" s="234" t="s">
        <v>139</v>
      </c>
      <c r="E159" s="235" t="s">
        <v>21</v>
      </c>
      <c r="F159" s="236" t="s">
        <v>275</v>
      </c>
      <c r="G159" s="233"/>
      <c r="H159" s="235" t="s">
        <v>21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139</v>
      </c>
      <c r="AU159" s="242" t="s">
        <v>81</v>
      </c>
      <c r="AV159" s="11" t="s">
        <v>79</v>
      </c>
      <c r="AW159" s="11" t="s">
        <v>35</v>
      </c>
      <c r="AX159" s="11" t="s">
        <v>71</v>
      </c>
      <c r="AY159" s="242" t="s">
        <v>129</v>
      </c>
    </row>
    <row r="160" s="12" customFormat="1">
      <c r="B160" s="243"/>
      <c r="C160" s="244"/>
      <c r="D160" s="234" t="s">
        <v>139</v>
      </c>
      <c r="E160" s="245" t="s">
        <v>21</v>
      </c>
      <c r="F160" s="246" t="s">
        <v>79</v>
      </c>
      <c r="G160" s="244"/>
      <c r="H160" s="247">
        <v>1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AT160" s="253" t="s">
        <v>139</v>
      </c>
      <c r="AU160" s="253" t="s">
        <v>81</v>
      </c>
      <c r="AV160" s="12" t="s">
        <v>81</v>
      </c>
      <c r="AW160" s="12" t="s">
        <v>35</v>
      </c>
      <c r="AX160" s="12" t="s">
        <v>71</v>
      </c>
      <c r="AY160" s="253" t="s">
        <v>129</v>
      </c>
    </row>
    <row r="161" s="13" customFormat="1">
      <c r="B161" s="254"/>
      <c r="C161" s="255"/>
      <c r="D161" s="234" t="s">
        <v>139</v>
      </c>
      <c r="E161" s="256" t="s">
        <v>21</v>
      </c>
      <c r="F161" s="257" t="s">
        <v>142</v>
      </c>
      <c r="G161" s="255"/>
      <c r="H161" s="258">
        <v>1</v>
      </c>
      <c r="I161" s="259"/>
      <c r="J161" s="255"/>
      <c r="K161" s="255"/>
      <c r="L161" s="260"/>
      <c r="M161" s="261"/>
      <c r="N161" s="262"/>
      <c r="O161" s="262"/>
      <c r="P161" s="262"/>
      <c r="Q161" s="262"/>
      <c r="R161" s="262"/>
      <c r="S161" s="262"/>
      <c r="T161" s="263"/>
      <c r="AT161" s="264" t="s">
        <v>139</v>
      </c>
      <c r="AU161" s="264" t="s">
        <v>81</v>
      </c>
      <c r="AV161" s="13" t="s">
        <v>137</v>
      </c>
      <c r="AW161" s="13" t="s">
        <v>35</v>
      </c>
      <c r="AX161" s="13" t="s">
        <v>79</v>
      </c>
      <c r="AY161" s="264" t="s">
        <v>129</v>
      </c>
    </row>
    <row r="162" s="1" customFormat="1" ht="16.5" customHeight="1">
      <c r="B162" s="45"/>
      <c r="C162" s="220" t="s">
        <v>276</v>
      </c>
      <c r="D162" s="220" t="s">
        <v>132</v>
      </c>
      <c r="E162" s="221" t="s">
        <v>277</v>
      </c>
      <c r="F162" s="222" t="s">
        <v>278</v>
      </c>
      <c r="G162" s="223" t="s">
        <v>273</v>
      </c>
      <c r="H162" s="224">
        <v>1</v>
      </c>
      <c r="I162" s="225"/>
      <c r="J162" s="226">
        <f>ROUND(I162*H162,2)</f>
        <v>0</v>
      </c>
      <c r="K162" s="222" t="s">
        <v>136</v>
      </c>
      <c r="L162" s="71"/>
      <c r="M162" s="227" t="s">
        <v>21</v>
      </c>
      <c r="N162" s="228" t="s">
        <v>42</v>
      </c>
      <c r="O162" s="46"/>
      <c r="P162" s="229">
        <f>O162*H162</f>
        <v>0</v>
      </c>
      <c r="Q162" s="229">
        <v>0.0018500000000000001</v>
      </c>
      <c r="R162" s="229">
        <f>Q162*H162</f>
        <v>0.0018500000000000001</v>
      </c>
      <c r="S162" s="229">
        <v>0</v>
      </c>
      <c r="T162" s="230">
        <f>S162*H162</f>
        <v>0</v>
      </c>
      <c r="AR162" s="23" t="s">
        <v>217</v>
      </c>
      <c r="AT162" s="23" t="s">
        <v>132</v>
      </c>
      <c r="AU162" s="23" t="s">
        <v>81</v>
      </c>
      <c r="AY162" s="23" t="s">
        <v>129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23" t="s">
        <v>79</v>
      </c>
      <c r="BK162" s="231">
        <f>ROUND(I162*H162,2)</f>
        <v>0</v>
      </c>
      <c r="BL162" s="23" t="s">
        <v>217</v>
      </c>
      <c r="BM162" s="23" t="s">
        <v>279</v>
      </c>
    </row>
    <row r="163" s="11" customFormat="1">
      <c r="B163" s="232"/>
      <c r="C163" s="233"/>
      <c r="D163" s="234" t="s">
        <v>139</v>
      </c>
      <c r="E163" s="235" t="s">
        <v>21</v>
      </c>
      <c r="F163" s="236" t="s">
        <v>280</v>
      </c>
      <c r="G163" s="233"/>
      <c r="H163" s="235" t="s">
        <v>21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AT163" s="242" t="s">
        <v>139</v>
      </c>
      <c r="AU163" s="242" t="s">
        <v>81</v>
      </c>
      <c r="AV163" s="11" t="s">
        <v>79</v>
      </c>
      <c r="AW163" s="11" t="s">
        <v>35</v>
      </c>
      <c r="AX163" s="11" t="s">
        <v>71</v>
      </c>
      <c r="AY163" s="242" t="s">
        <v>129</v>
      </c>
    </row>
    <row r="164" s="12" customFormat="1">
      <c r="B164" s="243"/>
      <c r="C164" s="244"/>
      <c r="D164" s="234" t="s">
        <v>139</v>
      </c>
      <c r="E164" s="245" t="s">
        <v>21</v>
      </c>
      <c r="F164" s="246" t="s">
        <v>79</v>
      </c>
      <c r="G164" s="244"/>
      <c r="H164" s="247">
        <v>1</v>
      </c>
      <c r="I164" s="248"/>
      <c r="J164" s="244"/>
      <c r="K164" s="244"/>
      <c r="L164" s="249"/>
      <c r="M164" s="250"/>
      <c r="N164" s="251"/>
      <c r="O164" s="251"/>
      <c r="P164" s="251"/>
      <c r="Q164" s="251"/>
      <c r="R164" s="251"/>
      <c r="S164" s="251"/>
      <c r="T164" s="252"/>
      <c r="AT164" s="253" t="s">
        <v>139</v>
      </c>
      <c r="AU164" s="253" t="s">
        <v>81</v>
      </c>
      <c r="AV164" s="12" t="s">
        <v>81</v>
      </c>
      <c r="AW164" s="12" t="s">
        <v>35</v>
      </c>
      <c r="AX164" s="12" t="s">
        <v>71</v>
      </c>
      <c r="AY164" s="253" t="s">
        <v>129</v>
      </c>
    </row>
    <row r="165" s="13" customFormat="1">
      <c r="B165" s="254"/>
      <c r="C165" s="255"/>
      <c r="D165" s="234" t="s">
        <v>139</v>
      </c>
      <c r="E165" s="256" t="s">
        <v>21</v>
      </c>
      <c r="F165" s="257" t="s">
        <v>142</v>
      </c>
      <c r="G165" s="255"/>
      <c r="H165" s="258">
        <v>1</v>
      </c>
      <c r="I165" s="259"/>
      <c r="J165" s="255"/>
      <c r="K165" s="255"/>
      <c r="L165" s="260"/>
      <c r="M165" s="261"/>
      <c r="N165" s="262"/>
      <c r="O165" s="262"/>
      <c r="P165" s="262"/>
      <c r="Q165" s="262"/>
      <c r="R165" s="262"/>
      <c r="S165" s="262"/>
      <c r="T165" s="263"/>
      <c r="AT165" s="264" t="s">
        <v>139</v>
      </c>
      <c r="AU165" s="264" t="s">
        <v>81</v>
      </c>
      <c r="AV165" s="13" t="s">
        <v>137</v>
      </c>
      <c r="AW165" s="13" t="s">
        <v>35</v>
      </c>
      <c r="AX165" s="13" t="s">
        <v>79</v>
      </c>
      <c r="AY165" s="264" t="s">
        <v>129</v>
      </c>
    </row>
    <row r="166" s="1" customFormat="1" ht="16.5" customHeight="1">
      <c r="B166" s="45"/>
      <c r="C166" s="220" t="s">
        <v>281</v>
      </c>
      <c r="D166" s="220" t="s">
        <v>132</v>
      </c>
      <c r="E166" s="221" t="s">
        <v>282</v>
      </c>
      <c r="F166" s="222" t="s">
        <v>283</v>
      </c>
      <c r="G166" s="223" t="s">
        <v>273</v>
      </c>
      <c r="H166" s="224">
        <v>1</v>
      </c>
      <c r="I166" s="225"/>
      <c r="J166" s="226">
        <f>ROUND(I166*H166,2)</f>
        <v>0</v>
      </c>
      <c r="K166" s="222" t="s">
        <v>136</v>
      </c>
      <c r="L166" s="71"/>
      <c r="M166" s="227" t="s">
        <v>21</v>
      </c>
      <c r="N166" s="228" t="s">
        <v>42</v>
      </c>
      <c r="O166" s="46"/>
      <c r="P166" s="229">
        <f>O166*H166</f>
        <v>0</v>
      </c>
      <c r="Q166" s="229">
        <v>0</v>
      </c>
      <c r="R166" s="229">
        <f>Q166*H166</f>
        <v>0</v>
      </c>
      <c r="S166" s="229">
        <v>0.00085999999999999998</v>
      </c>
      <c r="T166" s="230">
        <f>S166*H166</f>
        <v>0.00085999999999999998</v>
      </c>
      <c r="AR166" s="23" t="s">
        <v>217</v>
      </c>
      <c r="AT166" s="23" t="s">
        <v>132</v>
      </c>
      <c r="AU166" s="23" t="s">
        <v>81</v>
      </c>
      <c r="AY166" s="23" t="s">
        <v>129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23" t="s">
        <v>79</v>
      </c>
      <c r="BK166" s="231">
        <f>ROUND(I166*H166,2)</f>
        <v>0</v>
      </c>
      <c r="BL166" s="23" t="s">
        <v>217</v>
      </c>
      <c r="BM166" s="23" t="s">
        <v>284</v>
      </c>
    </row>
    <row r="167" s="11" customFormat="1">
      <c r="B167" s="232"/>
      <c r="C167" s="233"/>
      <c r="D167" s="234" t="s">
        <v>139</v>
      </c>
      <c r="E167" s="235" t="s">
        <v>21</v>
      </c>
      <c r="F167" s="236" t="s">
        <v>275</v>
      </c>
      <c r="G167" s="233"/>
      <c r="H167" s="235" t="s">
        <v>21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AT167" s="242" t="s">
        <v>139</v>
      </c>
      <c r="AU167" s="242" t="s">
        <v>81</v>
      </c>
      <c r="AV167" s="11" t="s">
        <v>79</v>
      </c>
      <c r="AW167" s="11" t="s">
        <v>35</v>
      </c>
      <c r="AX167" s="11" t="s">
        <v>71</v>
      </c>
      <c r="AY167" s="242" t="s">
        <v>129</v>
      </c>
    </row>
    <row r="168" s="12" customFormat="1">
      <c r="B168" s="243"/>
      <c r="C168" s="244"/>
      <c r="D168" s="234" t="s">
        <v>139</v>
      </c>
      <c r="E168" s="245" t="s">
        <v>21</v>
      </c>
      <c r="F168" s="246" t="s">
        <v>79</v>
      </c>
      <c r="G168" s="244"/>
      <c r="H168" s="247">
        <v>1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AT168" s="253" t="s">
        <v>139</v>
      </c>
      <c r="AU168" s="253" t="s">
        <v>81</v>
      </c>
      <c r="AV168" s="12" t="s">
        <v>81</v>
      </c>
      <c r="AW168" s="12" t="s">
        <v>35</v>
      </c>
      <c r="AX168" s="12" t="s">
        <v>71</v>
      </c>
      <c r="AY168" s="253" t="s">
        <v>129</v>
      </c>
    </row>
    <row r="169" s="13" customFormat="1">
      <c r="B169" s="254"/>
      <c r="C169" s="255"/>
      <c r="D169" s="234" t="s">
        <v>139</v>
      </c>
      <c r="E169" s="256" t="s">
        <v>21</v>
      </c>
      <c r="F169" s="257" t="s">
        <v>142</v>
      </c>
      <c r="G169" s="255"/>
      <c r="H169" s="258">
        <v>1</v>
      </c>
      <c r="I169" s="259"/>
      <c r="J169" s="255"/>
      <c r="K169" s="255"/>
      <c r="L169" s="260"/>
      <c r="M169" s="261"/>
      <c r="N169" s="262"/>
      <c r="O169" s="262"/>
      <c r="P169" s="262"/>
      <c r="Q169" s="262"/>
      <c r="R169" s="262"/>
      <c r="S169" s="262"/>
      <c r="T169" s="263"/>
      <c r="AT169" s="264" t="s">
        <v>139</v>
      </c>
      <c r="AU169" s="264" t="s">
        <v>81</v>
      </c>
      <c r="AV169" s="13" t="s">
        <v>137</v>
      </c>
      <c r="AW169" s="13" t="s">
        <v>35</v>
      </c>
      <c r="AX169" s="13" t="s">
        <v>79</v>
      </c>
      <c r="AY169" s="264" t="s">
        <v>129</v>
      </c>
    </row>
    <row r="170" s="1" customFormat="1" ht="16.5" customHeight="1">
      <c r="B170" s="45"/>
      <c r="C170" s="220" t="s">
        <v>285</v>
      </c>
      <c r="D170" s="220" t="s">
        <v>132</v>
      </c>
      <c r="E170" s="221" t="s">
        <v>286</v>
      </c>
      <c r="F170" s="222" t="s">
        <v>287</v>
      </c>
      <c r="G170" s="223" t="s">
        <v>164</v>
      </c>
      <c r="H170" s="224">
        <v>1</v>
      </c>
      <c r="I170" s="225"/>
      <c r="J170" s="226">
        <f>ROUND(I170*H170,2)</f>
        <v>0</v>
      </c>
      <c r="K170" s="222" t="s">
        <v>136</v>
      </c>
      <c r="L170" s="71"/>
      <c r="M170" s="227" t="s">
        <v>21</v>
      </c>
      <c r="N170" s="228" t="s">
        <v>42</v>
      </c>
      <c r="O170" s="46"/>
      <c r="P170" s="229">
        <f>O170*H170</f>
        <v>0</v>
      </c>
      <c r="Q170" s="229">
        <v>4.0000000000000003E-05</v>
      </c>
      <c r="R170" s="229">
        <f>Q170*H170</f>
        <v>4.0000000000000003E-05</v>
      </c>
      <c r="S170" s="229">
        <v>0</v>
      </c>
      <c r="T170" s="230">
        <f>S170*H170</f>
        <v>0</v>
      </c>
      <c r="AR170" s="23" t="s">
        <v>217</v>
      </c>
      <c r="AT170" s="23" t="s">
        <v>132</v>
      </c>
      <c r="AU170" s="23" t="s">
        <v>81</v>
      </c>
      <c r="AY170" s="23" t="s">
        <v>129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23" t="s">
        <v>79</v>
      </c>
      <c r="BK170" s="231">
        <f>ROUND(I170*H170,2)</f>
        <v>0</v>
      </c>
      <c r="BL170" s="23" t="s">
        <v>217</v>
      </c>
      <c r="BM170" s="23" t="s">
        <v>288</v>
      </c>
    </row>
    <row r="171" s="11" customFormat="1">
      <c r="B171" s="232"/>
      <c r="C171" s="233"/>
      <c r="D171" s="234" t="s">
        <v>139</v>
      </c>
      <c r="E171" s="235" t="s">
        <v>21</v>
      </c>
      <c r="F171" s="236" t="s">
        <v>289</v>
      </c>
      <c r="G171" s="233"/>
      <c r="H171" s="235" t="s">
        <v>21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139</v>
      </c>
      <c r="AU171" s="242" t="s">
        <v>81</v>
      </c>
      <c r="AV171" s="11" t="s">
        <v>79</v>
      </c>
      <c r="AW171" s="11" t="s">
        <v>35</v>
      </c>
      <c r="AX171" s="11" t="s">
        <v>71</v>
      </c>
      <c r="AY171" s="242" t="s">
        <v>129</v>
      </c>
    </row>
    <row r="172" s="12" customFormat="1">
      <c r="B172" s="243"/>
      <c r="C172" s="244"/>
      <c r="D172" s="234" t="s">
        <v>139</v>
      </c>
      <c r="E172" s="245" t="s">
        <v>21</v>
      </c>
      <c r="F172" s="246" t="s">
        <v>79</v>
      </c>
      <c r="G172" s="244"/>
      <c r="H172" s="247">
        <v>1</v>
      </c>
      <c r="I172" s="248"/>
      <c r="J172" s="244"/>
      <c r="K172" s="244"/>
      <c r="L172" s="249"/>
      <c r="M172" s="250"/>
      <c r="N172" s="251"/>
      <c r="O172" s="251"/>
      <c r="P172" s="251"/>
      <c r="Q172" s="251"/>
      <c r="R172" s="251"/>
      <c r="S172" s="251"/>
      <c r="T172" s="252"/>
      <c r="AT172" s="253" t="s">
        <v>139</v>
      </c>
      <c r="AU172" s="253" t="s">
        <v>81</v>
      </c>
      <c r="AV172" s="12" t="s">
        <v>81</v>
      </c>
      <c r="AW172" s="12" t="s">
        <v>35</v>
      </c>
      <c r="AX172" s="12" t="s">
        <v>71</v>
      </c>
      <c r="AY172" s="253" t="s">
        <v>129</v>
      </c>
    </row>
    <row r="173" s="13" customFormat="1">
      <c r="B173" s="254"/>
      <c r="C173" s="255"/>
      <c r="D173" s="234" t="s">
        <v>139</v>
      </c>
      <c r="E173" s="256" t="s">
        <v>21</v>
      </c>
      <c r="F173" s="257" t="s">
        <v>142</v>
      </c>
      <c r="G173" s="255"/>
      <c r="H173" s="258">
        <v>1</v>
      </c>
      <c r="I173" s="259"/>
      <c r="J173" s="255"/>
      <c r="K173" s="255"/>
      <c r="L173" s="260"/>
      <c r="M173" s="261"/>
      <c r="N173" s="262"/>
      <c r="O173" s="262"/>
      <c r="P173" s="262"/>
      <c r="Q173" s="262"/>
      <c r="R173" s="262"/>
      <c r="S173" s="262"/>
      <c r="T173" s="263"/>
      <c r="AT173" s="264" t="s">
        <v>139</v>
      </c>
      <c r="AU173" s="264" t="s">
        <v>81</v>
      </c>
      <c r="AV173" s="13" t="s">
        <v>137</v>
      </c>
      <c r="AW173" s="13" t="s">
        <v>35</v>
      </c>
      <c r="AX173" s="13" t="s">
        <v>79</v>
      </c>
      <c r="AY173" s="264" t="s">
        <v>129</v>
      </c>
    </row>
    <row r="174" s="1" customFormat="1" ht="16.5" customHeight="1">
      <c r="B174" s="45"/>
      <c r="C174" s="220" t="s">
        <v>290</v>
      </c>
      <c r="D174" s="220" t="s">
        <v>132</v>
      </c>
      <c r="E174" s="221" t="s">
        <v>291</v>
      </c>
      <c r="F174" s="222" t="s">
        <v>292</v>
      </c>
      <c r="G174" s="223" t="s">
        <v>164</v>
      </c>
      <c r="H174" s="224">
        <v>1</v>
      </c>
      <c r="I174" s="225"/>
      <c r="J174" s="226">
        <f>ROUND(I174*H174,2)</f>
        <v>0</v>
      </c>
      <c r="K174" s="222" t="s">
        <v>136</v>
      </c>
      <c r="L174" s="71"/>
      <c r="M174" s="227" t="s">
        <v>21</v>
      </c>
      <c r="N174" s="228" t="s">
        <v>42</v>
      </c>
      <c r="O174" s="46"/>
      <c r="P174" s="229">
        <f>O174*H174</f>
        <v>0</v>
      </c>
      <c r="Q174" s="229">
        <v>0</v>
      </c>
      <c r="R174" s="229">
        <f>Q174*H174</f>
        <v>0</v>
      </c>
      <c r="S174" s="229">
        <v>0.00084999999999999995</v>
      </c>
      <c r="T174" s="230">
        <f>S174*H174</f>
        <v>0.00084999999999999995</v>
      </c>
      <c r="AR174" s="23" t="s">
        <v>217</v>
      </c>
      <c r="AT174" s="23" t="s">
        <v>132</v>
      </c>
      <c r="AU174" s="23" t="s">
        <v>81</v>
      </c>
      <c r="AY174" s="23" t="s">
        <v>129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23" t="s">
        <v>79</v>
      </c>
      <c r="BK174" s="231">
        <f>ROUND(I174*H174,2)</f>
        <v>0</v>
      </c>
      <c r="BL174" s="23" t="s">
        <v>217</v>
      </c>
      <c r="BM174" s="23" t="s">
        <v>293</v>
      </c>
    </row>
    <row r="175" s="11" customFormat="1">
      <c r="B175" s="232"/>
      <c r="C175" s="233"/>
      <c r="D175" s="234" t="s">
        <v>139</v>
      </c>
      <c r="E175" s="235" t="s">
        <v>21</v>
      </c>
      <c r="F175" s="236" t="s">
        <v>275</v>
      </c>
      <c r="G175" s="233"/>
      <c r="H175" s="235" t="s">
        <v>21</v>
      </c>
      <c r="I175" s="237"/>
      <c r="J175" s="233"/>
      <c r="K175" s="233"/>
      <c r="L175" s="238"/>
      <c r="M175" s="239"/>
      <c r="N175" s="240"/>
      <c r="O175" s="240"/>
      <c r="P175" s="240"/>
      <c r="Q175" s="240"/>
      <c r="R175" s="240"/>
      <c r="S175" s="240"/>
      <c r="T175" s="241"/>
      <c r="AT175" s="242" t="s">
        <v>139</v>
      </c>
      <c r="AU175" s="242" t="s">
        <v>81</v>
      </c>
      <c r="AV175" s="11" t="s">
        <v>79</v>
      </c>
      <c r="AW175" s="11" t="s">
        <v>35</v>
      </c>
      <c r="AX175" s="11" t="s">
        <v>71</v>
      </c>
      <c r="AY175" s="242" t="s">
        <v>129</v>
      </c>
    </row>
    <row r="176" s="12" customFormat="1">
      <c r="B176" s="243"/>
      <c r="C176" s="244"/>
      <c r="D176" s="234" t="s">
        <v>139</v>
      </c>
      <c r="E176" s="245" t="s">
        <v>21</v>
      </c>
      <c r="F176" s="246" t="s">
        <v>79</v>
      </c>
      <c r="G176" s="244"/>
      <c r="H176" s="247">
        <v>1</v>
      </c>
      <c r="I176" s="248"/>
      <c r="J176" s="244"/>
      <c r="K176" s="244"/>
      <c r="L176" s="249"/>
      <c r="M176" s="250"/>
      <c r="N176" s="251"/>
      <c r="O176" s="251"/>
      <c r="P176" s="251"/>
      <c r="Q176" s="251"/>
      <c r="R176" s="251"/>
      <c r="S176" s="251"/>
      <c r="T176" s="252"/>
      <c r="AT176" s="253" t="s">
        <v>139</v>
      </c>
      <c r="AU176" s="253" t="s">
        <v>81</v>
      </c>
      <c r="AV176" s="12" t="s">
        <v>81</v>
      </c>
      <c r="AW176" s="12" t="s">
        <v>35</v>
      </c>
      <c r="AX176" s="12" t="s">
        <v>71</v>
      </c>
      <c r="AY176" s="253" t="s">
        <v>129</v>
      </c>
    </row>
    <row r="177" s="13" customFormat="1">
      <c r="B177" s="254"/>
      <c r="C177" s="255"/>
      <c r="D177" s="234" t="s">
        <v>139</v>
      </c>
      <c r="E177" s="256" t="s">
        <v>21</v>
      </c>
      <c r="F177" s="257" t="s">
        <v>142</v>
      </c>
      <c r="G177" s="255"/>
      <c r="H177" s="258">
        <v>1</v>
      </c>
      <c r="I177" s="259"/>
      <c r="J177" s="255"/>
      <c r="K177" s="255"/>
      <c r="L177" s="260"/>
      <c r="M177" s="261"/>
      <c r="N177" s="262"/>
      <c r="O177" s="262"/>
      <c r="P177" s="262"/>
      <c r="Q177" s="262"/>
      <c r="R177" s="262"/>
      <c r="S177" s="262"/>
      <c r="T177" s="263"/>
      <c r="AT177" s="264" t="s">
        <v>139</v>
      </c>
      <c r="AU177" s="264" t="s">
        <v>81</v>
      </c>
      <c r="AV177" s="13" t="s">
        <v>137</v>
      </c>
      <c r="AW177" s="13" t="s">
        <v>35</v>
      </c>
      <c r="AX177" s="13" t="s">
        <v>79</v>
      </c>
      <c r="AY177" s="264" t="s">
        <v>129</v>
      </c>
    </row>
    <row r="178" s="1" customFormat="1" ht="25.5" customHeight="1">
      <c r="B178" s="45"/>
      <c r="C178" s="220" t="s">
        <v>294</v>
      </c>
      <c r="D178" s="220" t="s">
        <v>132</v>
      </c>
      <c r="E178" s="221" t="s">
        <v>295</v>
      </c>
      <c r="F178" s="222" t="s">
        <v>296</v>
      </c>
      <c r="G178" s="223" t="s">
        <v>164</v>
      </c>
      <c r="H178" s="224">
        <v>1</v>
      </c>
      <c r="I178" s="225"/>
      <c r="J178" s="226">
        <f>ROUND(I178*H178,2)</f>
        <v>0</v>
      </c>
      <c r="K178" s="222" t="s">
        <v>136</v>
      </c>
      <c r="L178" s="71"/>
      <c r="M178" s="227" t="s">
        <v>21</v>
      </c>
      <c r="N178" s="228" t="s">
        <v>42</v>
      </c>
      <c r="O178" s="46"/>
      <c r="P178" s="229">
        <f>O178*H178</f>
        <v>0</v>
      </c>
      <c r="Q178" s="229">
        <v>0.00013999999999999999</v>
      </c>
      <c r="R178" s="229">
        <f>Q178*H178</f>
        <v>0.00013999999999999999</v>
      </c>
      <c r="S178" s="229">
        <v>0</v>
      </c>
      <c r="T178" s="230">
        <f>S178*H178</f>
        <v>0</v>
      </c>
      <c r="AR178" s="23" t="s">
        <v>217</v>
      </c>
      <c r="AT178" s="23" t="s">
        <v>132</v>
      </c>
      <c r="AU178" s="23" t="s">
        <v>81</v>
      </c>
      <c r="AY178" s="23" t="s">
        <v>129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23" t="s">
        <v>79</v>
      </c>
      <c r="BK178" s="231">
        <f>ROUND(I178*H178,2)</f>
        <v>0</v>
      </c>
      <c r="BL178" s="23" t="s">
        <v>217</v>
      </c>
      <c r="BM178" s="23" t="s">
        <v>297</v>
      </c>
    </row>
    <row r="179" s="11" customFormat="1">
      <c r="B179" s="232"/>
      <c r="C179" s="233"/>
      <c r="D179" s="234" t="s">
        <v>139</v>
      </c>
      <c r="E179" s="235" t="s">
        <v>21</v>
      </c>
      <c r="F179" s="236" t="s">
        <v>298</v>
      </c>
      <c r="G179" s="233"/>
      <c r="H179" s="235" t="s">
        <v>21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AT179" s="242" t="s">
        <v>139</v>
      </c>
      <c r="AU179" s="242" t="s">
        <v>81</v>
      </c>
      <c r="AV179" s="11" t="s">
        <v>79</v>
      </c>
      <c r="AW179" s="11" t="s">
        <v>35</v>
      </c>
      <c r="AX179" s="11" t="s">
        <v>71</v>
      </c>
      <c r="AY179" s="242" t="s">
        <v>129</v>
      </c>
    </row>
    <row r="180" s="12" customFormat="1">
      <c r="B180" s="243"/>
      <c r="C180" s="244"/>
      <c r="D180" s="234" t="s">
        <v>139</v>
      </c>
      <c r="E180" s="245" t="s">
        <v>21</v>
      </c>
      <c r="F180" s="246" t="s">
        <v>79</v>
      </c>
      <c r="G180" s="244"/>
      <c r="H180" s="247">
        <v>1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AT180" s="253" t="s">
        <v>139</v>
      </c>
      <c r="AU180" s="253" t="s">
        <v>81</v>
      </c>
      <c r="AV180" s="12" t="s">
        <v>81</v>
      </c>
      <c r="AW180" s="12" t="s">
        <v>35</v>
      </c>
      <c r="AX180" s="12" t="s">
        <v>71</v>
      </c>
      <c r="AY180" s="253" t="s">
        <v>129</v>
      </c>
    </row>
    <row r="181" s="13" customFormat="1">
      <c r="B181" s="254"/>
      <c r="C181" s="255"/>
      <c r="D181" s="234" t="s">
        <v>139</v>
      </c>
      <c r="E181" s="256" t="s">
        <v>21</v>
      </c>
      <c r="F181" s="257" t="s">
        <v>142</v>
      </c>
      <c r="G181" s="255"/>
      <c r="H181" s="258">
        <v>1</v>
      </c>
      <c r="I181" s="259"/>
      <c r="J181" s="255"/>
      <c r="K181" s="255"/>
      <c r="L181" s="260"/>
      <c r="M181" s="261"/>
      <c r="N181" s="262"/>
      <c r="O181" s="262"/>
      <c r="P181" s="262"/>
      <c r="Q181" s="262"/>
      <c r="R181" s="262"/>
      <c r="S181" s="262"/>
      <c r="T181" s="263"/>
      <c r="AT181" s="264" t="s">
        <v>139</v>
      </c>
      <c r="AU181" s="264" t="s">
        <v>81</v>
      </c>
      <c r="AV181" s="13" t="s">
        <v>137</v>
      </c>
      <c r="AW181" s="13" t="s">
        <v>35</v>
      </c>
      <c r="AX181" s="13" t="s">
        <v>79</v>
      </c>
      <c r="AY181" s="264" t="s">
        <v>129</v>
      </c>
    </row>
    <row r="182" s="1" customFormat="1" ht="38.25" customHeight="1">
      <c r="B182" s="45"/>
      <c r="C182" s="220" t="s">
        <v>299</v>
      </c>
      <c r="D182" s="220" t="s">
        <v>132</v>
      </c>
      <c r="E182" s="221" t="s">
        <v>300</v>
      </c>
      <c r="F182" s="222" t="s">
        <v>301</v>
      </c>
      <c r="G182" s="223" t="s">
        <v>135</v>
      </c>
      <c r="H182" s="224">
        <v>0.002</v>
      </c>
      <c r="I182" s="225"/>
      <c r="J182" s="226">
        <f>ROUND(I182*H182,2)</f>
        <v>0</v>
      </c>
      <c r="K182" s="222" t="s">
        <v>136</v>
      </c>
      <c r="L182" s="71"/>
      <c r="M182" s="227" t="s">
        <v>21</v>
      </c>
      <c r="N182" s="228" t="s">
        <v>42</v>
      </c>
      <c r="O182" s="46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AR182" s="23" t="s">
        <v>217</v>
      </c>
      <c r="AT182" s="23" t="s">
        <v>132</v>
      </c>
      <c r="AU182" s="23" t="s">
        <v>81</v>
      </c>
      <c r="AY182" s="23" t="s">
        <v>129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23" t="s">
        <v>79</v>
      </c>
      <c r="BK182" s="231">
        <f>ROUND(I182*H182,2)</f>
        <v>0</v>
      </c>
      <c r="BL182" s="23" t="s">
        <v>217</v>
      </c>
      <c r="BM182" s="23" t="s">
        <v>302</v>
      </c>
    </row>
    <row r="183" s="10" customFormat="1" ht="29.88" customHeight="1">
      <c r="B183" s="204"/>
      <c r="C183" s="205"/>
      <c r="D183" s="206" t="s">
        <v>70</v>
      </c>
      <c r="E183" s="218" t="s">
        <v>303</v>
      </c>
      <c r="F183" s="218" t="s">
        <v>304</v>
      </c>
      <c r="G183" s="205"/>
      <c r="H183" s="205"/>
      <c r="I183" s="208"/>
      <c r="J183" s="219">
        <f>BK183</f>
        <v>0</v>
      </c>
      <c r="K183" s="205"/>
      <c r="L183" s="210"/>
      <c r="M183" s="211"/>
      <c r="N183" s="212"/>
      <c r="O183" s="212"/>
      <c r="P183" s="213">
        <f>SUM(P184:P185)</f>
        <v>0</v>
      </c>
      <c r="Q183" s="212"/>
      <c r="R183" s="213">
        <f>SUM(R184:R185)</f>
        <v>0</v>
      </c>
      <c r="S183" s="212"/>
      <c r="T183" s="214">
        <f>SUM(T184:T185)</f>
        <v>0</v>
      </c>
      <c r="AR183" s="215" t="s">
        <v>81</v>
      </c>
      <c r="AT183" s="216" t="s">
        <v>70</v>
      </c>
      <c r="AU183" s="216" t="s">
        <v>79</v>
      </c>
      <c r="AY183" s="215" t="s">
        <v>129</v>
      </c>
      <c r="BK183" s="217">
        <f>SUM(BK184:BK185)</f>
        <v>0</v>
      </c>
    </row>
    <row r="184" s="1" customFormat="1" ht="25.5" customHeight="1">
      <c r="B184" s="45"/>
      <c r="C184" s="220" t="s">
        <v>305</v>
      </c>
      <c r="D184" s="220" t="s">
        <v>132</v>
      </c>
      <c r="E184" s="221" t="s">
        <v>306</v>
      </c>
      <c r="F184" s="222" t="s">
        <v>307</v>
      </c>
      <c r="G184" s="223" t="s">
        <v>273</v>
      </c>
      <c r="H184" s="224">
        <v>1</v>
      </c>
      <c r="I184" s="225"/>
      <c r="J184" s="226">
        <f>ROUND(I184*H184,2)</f>
        <v>0</v>
      </c>
      <c r="K184" s="222" t="s">
        <v>21</v>
      </c>
      <c r="L184" s="71"/>
      <c r="M184" s="227" t="s">
        <v>21</v>
      </c>
      <c r="N184" s="228" t="s">
        <v>42</v>
      </c>
      <c r="O184" s="46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AR184" s="23" t="s">
        <v>217</v>
      </c>
      <c r="AT184" s="23" t="s">
        <v>132</v>
      </c>
      <c r="AU184" s="23" t="s">
        <v>81</v>
      </c>
      <c r="AY184" s="23" t="s">
        <v>129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23" t="s">
        <v>79</v>
      </c>
      <c r="BK184" s="231">
        <f>ROUND(I184*H184,2)</f>
        <v>0</v>
      </c>
      <c r="BL184" s="23" t="s">
        <v>217</v>
      </c>
      <c r="BM184" s="23" t="s">
        <v>308</v>
      </c>
    </row>
    <row r="185" s="1" customFormat="1" ht="16.5" customHeight="1">
      <c r="B185" s="45"/>
      <c r="C185" s="220" t="s">
        <v>309</v>
      </c>
      <c r="D185" s="220" t="s">
        <v>132</v>
      </c>
      <c r="E185" s="221" t="s">
        <v>310</v>
      </c>
      <c r="F185" s="222" t="s">
        <v>311</v>
      </c>
      <c r="G185" s="223" t="s">
        <v>273</v>
      </c>
      <c r="H185" s="224">
        <v>1</v>
      </c>
      <c r="I185" s="225"/>
      <c r="J185" s="226">
        <f>ROUND(I185*H185,2)</f>
        <v>0</v>
      </c>
      <c r="K185" s="222" t="s">
        <v>21</v>
      </c>
      <c r="L185" s="71"/>
      <c r="M185" s="227" t="s">
        <v>21</v>
      </c>
      <c r="N185" s="228" t="s">
        <v>42</v>
      </c>
      <c r="O185" s="46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AR185" s="23" t="s">
        <v>217</v>
      </c>
      <c r="AT185" s="23" t="s">
        <v>132</v>
      </c>
      <c r="AU185" s="23" t="s">
        <v>81</v>
      </c>
      <c r="AY185" s="23" t="s">
        <v>129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23" t="s">
        <v>79</v>
      </c>
      <c r="BK185" s="231">
        <f>ROUND(I185*H185,2)</f>
        <v>0</v>
      </c>
      <c r="BL185" s="23" t="s">
        <v>217</v>
      </c>
      <c r="BM185" s="23" t="s">
        <v>312</v>
      </c>
    </row>
    <row r="186" s="10" customFormat="1" ht="29.88" customHeight="1">
      <c r="B186" s="204"/>
      <c r="C186" s="205"/>
      <c r="D186" s="206" t="s">
        <v>70</v>
      </c>
      <c r="E186" s="218" t="s">
        <v>313</v>
      </c>
      <c r="F186" s="218" t="s">
        <v>314</v>
      </c>
      <c r="G186" s="205"/>
      <c r="H186" s="205"/>
      <c r="I186" s="208"/>
      <c r="J186" s="219">
        <f>BK186</f>
        <v>0</v>
      </c>
      <c r="K186" s="205"/>
      <c r="L186" s="210"/>
      <c r="M186" s="211"/>
      <c r="N186" s="212"/>
      <c r="O186" s="212"/>
      <c r="P186" s="213">
        <f>SUM(P187:P194)</f>
        <v>0</v>
      </c>
      <c r="Q186" s="212"/>
      <c r="R186" s="213">
        <f>SUM(R187:R194)</f>
        <v>0</v>
      </c>
      <c r="S186" s="212"/>
      <c r="T186" s="214">
        <f>SUM(T187:T194)</f>
        <v>0.98101199999999988</v>
      </c>
      <c r="AR186" s="215" t="s">
        <v>81</v>
      </c>
      <c r="AT186" s="216" t="s">
        <v>70</v>
      </c>
      <c r="AU186" s="216" t="s">
        <v>79</v>
      </c>
      <c r="AY186" s="215" t="s">
        <v>129</v>
      </c>
      <c r="BK186" s="217">
        <f>SUM(BK187:BK194)</f>
        <v>0</v>
      </c>
    </row>
    <row r="187" s="1" customFormat="1" ht="25.5" customHeight="1">
      <c r="B187" s="45"/>
      <c r="C187" s="220" t="s">
        <v>315</v>
      </c>
      <c r="D187" s="220" t="s">
        <v>132</v>
      </c>
      <c r="E187" s="221" t="s">
        <v>316</v>
      </c>
      <c r="F187" s="222" t="s">
        <v>317</v>
      </c>
      <c r="G187" s="223" t="s">
        <v>145</v>
      </c>
      <c r="H187" s="224">
        <v>17.399999999999999</v>
      </c>
      <c r="I187" s="225"/>
      <c r="J187" s="226">
        <f>ROUND(I187*H187,2)</f>
        <v>0</v>
      </c>
      <c r="K187" s="222" t="s">
        <v>136</v>
      </c>
      <c r="L187" s="71"/>
      <c r="M187" s="227" t="s">
        <v>21</v>
      </c>
      <c r="N187" s="228" t="s">
        <v>42</v>
      </c>
      <c r="O187" s="46"/>
      <c r="P187" s="229">
        <f>O187*H187</f>
        <v>0</v>
      </c>
      <c r="Q187" s="229">
        <v>0</v>
      </c>
      <c r="R187" s="229">
        <f>Q187*H187</f>
        <v>0</v>
      </c>
      <c r="S187" s="229">
        <v>0.05638</v>
      </c>
      <c r="T187" s="230">
        <f>S187*H187</f>
        <v>0.98101199999999988</v>
      </c>
      <c r="AR187" s="23" t="s">
        <v>217</v>
      </c>
      <c r="AT187" s="23" t="s">
        <v>132</v>
      </c>
      <c r="AU187" s="23" t="s">
        <v>81</v>
      </c>
      <c r="AY187" s="23" t="s">
        <v>129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23" t="s">
        <v>79</v>
      </c>
      <c r="BK187" s="231">
        <f>ROUND(I187*H187,2)</f>
        <v>0</v>
      </c>
      <c r="BL187" s="23" t="s">
        <v>217</v>
      </c>
      <c r="BM187" s="23" t="s">
        <v>318</v>
      </c>
    </row>
    <row r="188" s="11" customFormat="1">
      <c r="B188" s="232"/>
      <c r="C188" s="233"/>
      <c r="D188" s="234" t="s">
        <v>139</v>
      </c>
      <c r="E188" s="235" t="s">
        <v>21</v>
      </c>
      <c r="F188" s="236" t="s">
        <v>319</v>
      </c>
      <c r="G188" s="233"/>
      <c r="H188" s="235" t="s">
        <v>21</v>
      </c>
      <c r="I188" s="237"/>
      <c r="J188" s="233"/>
      <c r="K188" s="233"/>
      <c r="L188" s="238"/>
      <c r="M188" s="239"/>
      <c r="N188" s="240"/>
      <c r="O188" s="240"/>
      <c r="P188" s="240"/>
      <c r="Q188" s="240"/>
      <c r="R188" s="240"/>
      <c r="S188" s="240"/>
      <c r="T188" s="241"/>
      <c r="AT188" s="242" t="s">
        <v>139</v>
      </c>
      <c r="AU188" s="242" t="s">
        <v>81</v>
      </c>
      <c r="AV188" s="11" t="s">
        <v>79</v>
      </c>
      <c r="AW188" s="11" t="s">
        <v>35</v>
      </c>
      <c r="AX188" s="11" t="s">
        <v>71</v>
      </c>
      <c r="AY188" s="242" t="s">
        <v>129</v>
      </c>
    </row>
    <row r="189" s="12" customFormat="1">
      <c r="B189" s="243"/>
      <c r="C189" s="244"/>
      <c r="D189" s="234" t="s">
        <v>139</v>
      </c>
      <c r="E189" s="245" t="s">
        <v>21</v>
      </c>
      <c r="F189" s="246" t="s">
        <v>320</v>
      </c>
      <c r="G189" s="244"/>
      <c r="H189" s="247">
        <v>9.7750000000000004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AT189" s="253" t="s">
        <v>139</v>
      </c>
      <c r="AU189" s="253" t="s">
        <v>81</v>
      </c>
      <c r="AV189" s="12" t="s">
        <v>81</v>
      </c>
      <c r="AW189" s="12" t="s">
        <v>35</v>
      </c>
      <c r="AX189" s="12" t="s">
        <v>71</v>
      </c>
      <c r="AY189" s="253" t="s">
        <v>129</v>
      </c>
    </row>
    <row r="190" s="12" customFormat="1">
      <c r="B190" s="243"/>
      <c r="C190" s="244"/>
      <c r="D190" s="234" t="s">
        <v>139</v>
      </c>
      <c r="E190" s="245" t="s">
        <v>21</v>
      </c>
      <c r="F190" s="246" t="s">
        <v>321</v>
      </c>
      <c r="G190" s="244"/>
      <c r="H190" s="247">
        <v>6.9500000000000002</v>
      </c>
      <c r="I190" s="248"/>
      <c r="J190" s="244"/>
      <c r="K190" s="244"/>
      <c r="L190" s="249"/>
      <c r="M190" s="250"/>
      <c r="N190" s="251"/>
      <c r="O190" s="251"/>
      <c r="P190" s="251"/>
      <c r="Q190" s="251"/>
      <c r="R190" s="251"/>
      <c r="S190" s="251"/>
      <c r="T190" s="252"/>
      <c r="AT190" s="253" t="s">
        <v>139</v>
      </c>
      <c r="AU190" s="253" t="s">
        <v>81</v>
      </c>
      <c r="AV190" s="12" t="s">
        <v>81</v>
      </c>
      <c r="AW190" s="12" t="s">
        <v>35</v>
      </c>
      <c r="AX190" s="12" t="s">
        <v>71</v>
      </c>
      <c r="AY190" s="253" t="s">
        <v>129</v>
      </c>
    </row>
    <row r="191" s="12" customFormat="1">
      <c r="B191" s="243"/>
      <c r="C191" s="244"/>
      <c r="D191" s="234" t="s">
        <v>139</v>
      </c>
      <c r="E191" s="245" t="s">
        <v>21</v>
      </c>
      <c r="F191" s="246" t="s">
        <v>322</v>
      </c>
      <c r="G191" s="244"/>
      <c r="H191" s="247">
        <v>3.875</v>
      </c>
      <c r="I191" s="248"/>
      <c r="J191" s="244"/>
      <c r="K191" s="244"/>
      <c r="L191" s="249"/>
      <c r="M191" s="250"/>
      <c r="N191" s="251"/>
      <c r="O191" s="251"/>
      <c r="P191" s="251"/>
      <c r="Q191" s="251"/>
      <c r="R191" s="251"/>
      <c r="S191" s="251"/>
      <c r="T191" s="252"/>
      <c r="AT191" s="253" t="s">
        <v>139</v>
      </c>
      <c r="AU191" s="253" t="s">
        <v>81</v>
      </c>
      <c r="AV191" s="12" t="s">
        <v>81</v>
      </c>
      <c r="AW191" s="12" t="s">
        <v>35</v>
      </c>
      <c r="AX191" s="12" t="s">
        <v>71</v>
      </c>
      <c r="AY191" s="253" t="s">
        <v>129</v>
      </c>
    </row>
    <row r="192" s="11" customFormat="1">
      <c r="B192" s="232"/>
      <c r="C192" s="233"/>
      <c r="D192" s="234" t="s">
        <v>139</v>
      </c>
      <c r="E192" s="235" t="s">
        <v>21</v>
      </c>
      <c r="F192" s="236" t="s">
        <v>323</v>
      </c>
      <c r="G192" s="233"/>
      <c r="H192" s="235" t="s">
        <v>21</v>
      </c>
      <c r="I192" s="237"/>
      <c r="J192" s="233"/>
      <c r="K192" s="233"/>
      <c r="L192" s="238"/>
      <c r="M192" s="239"/>
      <c r="N192" s="240"/>
      <c r="O192" s="240"/>
      <c r="P192" s="240"/>
      <c r="Q192" s="240"/>
      <c r="R192" s="240"/>
      <c r="S192" s="240"/>
      <c r="T192" s="241"/>
      <c r="AT192" s="242" t="s">
        <v>139</v>
      </c>
      <c r="AU192" s="242" t="s">
        <v>81</v>
      </c>
      <c r="AV192" s="11" t="s">
        <v>79</v>
      </c>
      <c r="AW192" s="11" t="s">
        <v>35</v>
      </c>
      <c r="AX192" s="11" t="s">
        <v>71</v>
      </c>
      <c r="AY192" s="242" t="s">
        <v>129</v>
      </c>
    </row>
    <row r="193" s="12" customFormat="1">
      <c r="B193" s="243"/>
      <c r="C193" s="244"/>
      <c r="D193" s="234" t="s">
        <v>139</v>
      </c>
      <c r="E193" s="245" t="s">
        <v>21</v>
      </c>
      <c r="F193" s="246" t="s">
        <v>324</v>
      </c>
      <c r="G193" s="244"/>
      <c r="H193" s="247">
        <v>-3.2000000000000002</v>
      </c>
      <c r="I193" s="248"/>
      <c r="J193" s="244"/>
      <c r="K193" s="244"/>
      <c r="L193" s="249"/>
      <c r="M193" s="250"/>
      <c r="N193" s="251"/>
      <c r="O193" s="251"/>
      <c r="P193" s="251"/>
      <c r="Q193" s="251"/>
      <c r="R193" s="251"/>
      <c r="S193" s="251"/>
      <c r="T193" s="252"/>
      <c r="AT193" s="253" t="s">
        <v>139</v>
      </c>
      <c r="AU193" s="253" t="s">
        <v>81</v>
      </c>
      <c r="AV193" s="12" t="s">
        <v>81</v>
      </c>
      <c r="AW193" s="12" t="s">
        <v>35</v>
      </c>
      <c r="AX193" s="12" t="s">
        <v>71</v>
      </c>
      <c r="AY193" s="253" t="s">
        <v>129</v>
      </c>
    </row>
    <row r="194" s="13" customFormat="1">
      <c r="B194" s="254"/>
      <c r="C194" s="255"/>
      <c r="D194" s="234" t="s">
        <v>139</v>
      </c>
      <c r="E194" s="256" t="s">
        <v>21</v>
      </c>
      <c r="F194" s="257" t="s">
        <v>142</v>
      </c>
      <c r="G194" s="255"/>
      <c r="H194" s="258">
        <v>17.399999999999999</v>
      </c>
      <c r="I194" s="259"/>
      <c r="J194" s="255"/>
      <c r="K194" s="255"/>
      <c r="L194" s="260"/>
      <c r="M194" s="261"/>
      <c r="N194" s="262"/>
      <c r="O194" s="262"/>
      <c r="P194" s="262"/>
      <c r="Q194" s="262"/>
      <c r="R194" s="262"/>
      <c r="S194" s="262"/>
      <c r="T194" s="263"/>
      <c r="AT194" s="264" t="s">
        <v>139</v>
      </c>
      <c r="AU194" s="264" t="s">
        <v>81</v>
      </c>
      <c r="AV194" s="13" t="s">
        <v>137</v>
      </c>
      <c r="AW194" s="13" t="s">
        <v>35</v>
      </c>
      <c r="AX194" s="13" t="s">
        <v>79</v>
      </c>
      <c r="AY194" s="264" t="s">
        <v>129</v>
      </c>
    </row>
    <row r="195" s="10" customFormat="1" ht="29.88" customHeight="1">
      <c r="B195" s="204"/>
      <c r="C195" s="205"/>
      <c r="D195" s="206" t="s">
        <v>70</v>
      </c>
      <c r="E195" s="218" t="s">
        <v>325</v>
      </c>
      <c r="F195" s="218" t="s">
        <v>326</v>
      </c>
      <c r="G195" s="205"/>
      <c r="H195" s="205"/>
      <c r="I195" s="208"/>
      <c r="J195" s="219">
        <f>BK195</f>
        <v>0</v>
      </c>
      <c r="K195" s="205"/>
      <c r="L195" s="210"/>
      <c r="M195" s="211"/>
      <c r="N195" s="212"/>
      <c r="O195" s="212"/>
      <c r="P195" s="213">
        <f>SUM(P196:P211)</f>
        <v>0</v>
      </c>
      <c r="Q195" s="212"/>
      <c r="R195" s="213">
        <f>SUM(R196:R211)</f>
        <v>0.0287</v>
      </c>
      <c r="S195" s="212"/>
      <c r="T195" s="214">
        <f>SUM(T196:T211)</f>
        <v>0.34379999999999994</v>
      </c>
      <c r="AR195" s="215" t="s">
        <v>81</v>
      </c>
      <c r="AT195" s="216" t="s">
        <v>70</v>
      </c>
      <c r="AU195" s="216" t="s">
        <v>79</v>
      </c>
      <c r="AY195" s="215" t="s">
        <v>129</v>
      </c>
      <c r="BK195" s="217">
        <f>SUM(BK196:BK211)</f>
        <v>0</v>
      </c>
    </row>
    <row r="196" s="1" customFormat="1" ht="16.5" customHeight="1">
      <c r="B196" s="45"/>
      <c r="C196" s="220" t="s">
        <v>327</v>
      </c>
      <c r="D196" s="220" t="s">
        <v>132</v>
      </c>
      <c r="E196" s="221" t="s">
        <v>328</v>
      </c>
      <c r="F196" s="222" t="s">
        <v>329</v>
      </c>
      <c r="G196" s="223" t="s">
        <v>145</v>
      </c>
      <c r="H196" s="224">
        <v>12</v>
      </c>
      <c r="I196" s="225"/>
      <c r="J196" s="226">
        <f>ROUND(I196*H196,2)</f>
        <v>0</v>
      </c>
      <c r="K196" s="222" t="s">
        <v>136</v>
      </c>
      <c r="L196" s="71"/>
      <c r="M196" s="227" t="s">
        <v>21</v>
      </c>
      <c r="N196" s="228" t="s">
        <v>42</v>
      </c>
      <c r="O196" s="46"/>
      <c r="P196" s="229">
        <f>O196*H196</f>
        <v>0</v>
      </c>
      <c r="Q196" s="229">
        <v>0</v>
      </c>
      <c r="R196" s="229">
        <f>Q196*H196</f>
        <v>0</v>
      </c>
      <c r="S196" s="229">
        <v>0.024649999999999998</v>
      </c>
      <c r="T196" s="230">
        <f>S196*H196</f>
        <v>0.29579999999999995</v>
      </c>
      <c r="AR196" s="23" t="s">
        <v>217</v>
      </c>
      <c r="AT196" s="23" t="s">
        <v>132</v>
      </c>
      <c r="AU196" s="23" t="s">
        <v>81</v>
      </c>
      <c r="AY196" s="23" t="s">
        <v>129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23" t="s">
        <v>79</v>
      </c>
      <c r="BK196" s="231">
        <f>ROUND(I196*H196,2)</f>
        <v>0</v>
      </c>
      <c r="BL196" s="23" t="s">
        <v>217</v>
      </c>
      <c r="BM196" s="23" t="s">
        <v>330</v>
      </c>
    </row>
    <row r="197" s="11" customFormat="1">
      <c r="B197" s="232"/>
      <c r="C197" s="233"/>
      <c r="D197" s="234" t="s">
        <v>139</v>
      </c>
      <c r="E197" s="235" t="s">
        <v>21</v>
      </c>
      <c r="F197" s="236" t="s">
        <v>331</v>
      </c>
      <c r="G197" s="233"/>
      <c r="H197" s="235" t="s">
        <v>21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AT197" s="242" t="s">
        <v>139</v>
      </c>
      <c r="AU197" s="242" t="s">
        <v>81</v>
      </c>
      <c r="AV197" s="11" t="s">
        <v>79</v>
      </c>
      <c r="AW197" s="11" t="s">
        <v>35</v>
      </c>
      <c r="AX197" s="11" t="s">
        <v>71</v>
      </c>
      <c r="AY197" s="242" t="s">
        <v>129</v>
      </c>
    </row>
    <row r="198" s="12" customFormat="1">
      <c r="B198" s="243"/>
      <c r="C198" s="244"/>
      <c r="D198" s="234" t="s">
        <v>139</v>
      </c>
      <c r="E198" s="245" t="s">
        <v>21</v>
      </c>
      <c r="F198" s="246" t="s">
        <v>193</v>
      </c>
      <c r="G198" s="244"/>
      <c r="H198" s="247">
        <v>12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AT198" s="253" t="s">
        <v>139</v>
      </c>
      <c r="AU198" s="253" t="s">
        <v>81</v>
      </c>
      <c r="AV198" s="12" t="s">
        <v>81</v>
      </c>
      <c r="AW198" s="12" t="s">
        <v>35</v>
      </c>
      <c r="AX198" s="12" t="s">
        <v>71</v>
      </c>
      <c r="AY198" s="253" t="s">
        <v>129</v>
      </c>
    </row>
    <row r="199" s="13" customFormat="1">
      <c r="B199" s="254"/>
      <c r="C199" s="255"/>
      <c r="D199" s="234" t="s">
        <v>139</v>
      </c>
      <c r="E199" s="256" t="s">
        <v>21</v>
      </c>
      <c r="F199" s="257" t="s">
        <v>142</v>
      </c>
      <c r="G199" s="255"/>
      <c r="H199" s="258">
        <v>12</v>
      </c>
      <c r="I199" s="259"/>
      <c r="J199" s="255"/>
      <c r="K199" s="255"/>
      <c r="L199" s="260"/>
      <c r="M199" s="261"/>
      <c r="N199" s="262"/>
      <c r="O199" s="262"/>
      <c r="P199" s="262"/>
      <c r="Q199" s="262"/>
      <c r="R199" s="262"/>
      <c r="S199" s="262"/>
      <c r="T199" s="263"/>
      <c r="AT199" s="264" t="s">
        <v>139</v>
      </c>
      <c r="AU199" s="264" t="s">
        <v>81</v>
      </c>
      <c r="AV199" s="13" t="s">
        <v>137</v>
      </c>
      <c r="AW199" s="13" t="s">
        <v>35</v>
      </c>
      <c r="AX199" s="13" t="s">
        <v>79</v>
      </c>
      <c r="AY199" s="264" t="s">
        <v>129</v>
      </c>
    </row>
    <row r="200" s="1" customFormat="1" ht="25.5" customHeight="1">
      <c r="B200" s="45"/>
      <c r="C200" s="220" t="s">
        <v>332</v>
      </c>
      <c r="D200" s="220" t="s">
        <v>132</v>
      </c>
      <c r="E200" s="221" t="s">
        <v>333</v>
      </c>
      <c r="F200" s="222" t="s">
        <v>334</v>
      </c>
      <c r="G200" s="223" t="s">
        <v>164</v>
      </c>
      <c r="H200" s="224">
        <v>1</v>
      </c>
      <c r="I200" s="225"/>
      <c r="J200" s="226">
        <f>ROUND(I200*H200,2)</f>
        <v>0</v>
      </c>
      <c r="K200" s="222" t="s">
        <v>136</v>
      </c>
      <c r="L200" s="71"/>
      <c r="M200" s="227" t="s">
        <v>21</v>
      </c>
      <c r="N200" s="228" t="s">
        <v>42</v>
      </c>
      <c r="O200" s="46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AR200" s="23" t="s">
        <v>217</v>
      </c>
      <c r="AT200" s="23" t="s">
        <v>132</v>
      </c>
      <c r="AU200" s="23" t="s">
        <v>81</v>
      </c>
      <c r="AY200" s="23" t="s">
        <v>129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23" t="s">
        <v>79</v>
      </c>
      <c r="BK200" s="231">
        <f>ROUND(I200*H200,2)</f>
        <v>0</v>
      </c>
      <c r="BL200" s="23" t="s">
        <v>217</v>
      </c>
      <c r="BM200" s="23" t="s">
        <v>335</v>
      </c>
    </row>
    <row r="201" s="11" customFormat="1">
      <c r="B201" s="232"/>
      <c r="C201" s="233"/>
      <c r="D201" s="234" t="s">
        <v>139</v>
      </c>
      <c r="E201" s="235" t="s">
        <v>21</v>
      </c>
      <c r="F201" s="236" t="s">
        <v>177</v>
      </c>
      <c r="G201" s="233"/>
      <c r="H201" s="235" t="s">
        <v>21</v>
      </c>
      <c r="I201" s="237"/>
      <c r="J201" s="233"/>
      <c r="K201" s="233"/>
      <c r="L201" s="238"/>
      <c r="M201" s="239"/>
      <c r="N201" s="240"/>
      <c r="O201" s="240"/>
      <c r="P201" s="240"/>
      <c r="Q201" s="240"/>
      <c r="R201" s="240"/>
      <c r="S201" s="240"/>
      <c r="T201" s="241"/>
      <c r="AT201" s="242" t="s">
        <v>139</v>
      </c>
      <c r="AU201" s="242" t="s">
        <v>81</v>
      </c>
      <c r="AV201" s="11" t="s">
        <v>79</v>
      </c>
      <c r="AW201" s="11" t="s">
        <v>35</v>
      </c>
      <c r="AX201" s="11" t="s">
        <v>71</v>
      </c>
      <c r="AY201" s="242" t="s">
        <v>129</v>
      </c>
    </row>
    <row r="202" s="12" customFormat="1">
      <c r="B202" s="243"/>
      <c r="C202" s="244"/>
      <c r="D202" s="234" t="s">
        <v>139</v>
      </c>
      <c r="E202" s="245" t="s">
        <v>21</v>
      </c>
      <c r="F202" s="246" t="s">
        <v>79</v>
      </c>
      <c r="G202" s="244"/>
      <c r="H202" s="247">
        <v>1</v>
      </c>
      <c r="I202" s="248"/>
      <c r="J202" s="244"/>
      <c r="K202" s="244"/>
      <c r="L202" s="249"/>
      <c r="M202" s="250"/>
      <c r="N202" s="251"/>
      <c r="O202" s="251"/>
      <c r="P202" s="251"/>
      <c r="Q202" s="251"/>
      <c r="R202" s="251"/>
      <c r="S202" s="251"/>
      <c r="T202" s="252"/>
      <c r="AT202" s="253" t="s">
        <v>139</v>
      </c>
      <c r="AU202" s="253" t="s">
        <v>81</v>
      </c>
      <c r="AV202" s="12" t="s">
        <v>81</v>
      </c>
      <c r="AW202" s="12" t="s">
        <v>35</v>
      </c>
      <c r="AX202" s="12" t="s">
        <v>71</v>
      </c>
      <c r="AY202" s="253" t="s">
        <v>129</v>
      </c>
    </row>
    <row r="203" s="13" customFormat="1">
      <c r="B203" s="254"/>
      <c r="C203" s="255"/>
      <c r="D203" s="234" t="s">
        <v>139</v>
      </c>
      <c r="E203" s="256" t="s">
        <v>21</v>
      </c>
      <c r="F203" s="257" t="s">
        <v>142</v>
      </c>
      <c r="G203" s="255"/>
      <c r="H203" s="258">
        <v>1</v>
      </c>
      <c r="I203" s="259"/>
      <c r="J203" s="255"/>
      <c r="K203" s="255"/>
      <c r="L203" s="260"/>
      <c r="M203" s="261"/>
      <c r="N203" s="262"/>
      <c r="O203" s="262"/>
      <c r="P203" s="262"/>
      <c r="Q203" s="262"/>
      <c r="R203" s="262"/>
      <c r="S203" s="262"/>
      <c r="T203" s="263"/>
      <c r="AT203" s="264" t="s">
        <v>139</v>
      </c>
      <c r="AU203" s="264" t="s">
        <v>81</v>
      </c>
      <c r="AV203" s="13" t="s">
        <v>137</v>
      </c>
      <c r="AW203" s="13" t="s">
        <v>35</v>
      </c>
      <c r="AX203" s="13" t="s">
        <v>79</v>
      </c>
      <c r="AY203" s="264" t="s">
        <v>129</v>
      </c>
    </row>
    <row r="204" s="1" customFormat="1" ht="16.5" customHeight="1">
      <c r="B204" s="45"/>
      <c r="C204" s="265" t="s">
        <v>336</v>
      </c>
      <c r="D204" s="265" t="s">
        <v>179</v>
      </c>
      <c r="E204" s="266" t="s">
        <v>337</v>
      </c>
      <c r="F204" s="267" t="s">
        <v>338</v>
      </c>
      <c r="G204" s="268" t="s">
        <v>164</v>
      </c>
      <c r="H204" s="269">
        <v>1</v>
      </c>
      <c r="I204" s="270"/>
      <c r="J204" s="271">
        <f>ROUND(I204*H204,2)</f>
        <v>0</v>
      </c>
      <c r="K204" s="267" t="s">
        <v>136</v>
      </c>
      <c r="L204" s="272"/>
      <c r="M204" s="273" t="s">
        <v>21</v>
      </c>
      <c r="N204" s="274" t="s">
        <v>42</v>
      </c>
      <c r="O204" s="46"/>
      <c r="P204" s="229">
        <f>O204*H204</f>
        <v>0</v>
      </c>
      <c r="Q204" s="229">
        <v>0.0275</v>
      </c>
      <c r="R204" s="229">
        <f>Q204*H204</f>
        <v>0.0275</v>
      </c>
      <c r="S204" s="229">
        <v>0</v>
      </c>
      <c r="T204" s="230">
        <f>S204*H204</f>
        <v>0</v>
      </c>
      <c r="AR204" s="23" t="s">
        <v>294</v>
      </c>
      <c r="AT204" s="23" t="s">
        <v>179</v>
      </c>
      <c r="AU204" s="23" t="s">
        <v>81</v>
      </c>
      <c r="AY204" s="23" t="s">
        <v>129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23" t="s">
        <v>79</v>
      </c>
      <c r="BK204" s="231">
        <f>ROUND(I204*H204,2)</f>
        <v>0</v>
      </c>
      <c r="BL204" s="23" t="s">
        <v>217</v>
      </c>
      <c r="BM204" s="23" t="s">
        <v>339</v>
      </c>
    </row>
    <row r="205" s="1" customFormat="1" ht="16.5" customHeight="1">
      <c r="B205" s="45"/>
      <c r="C205" s="220" t="s">
        <v>340</v>
      </c>
      <c r="D205" s="220" t="s">
        <v>132</v>
      </c>
      <c r="E205" s="221" t="s">
        <v>341</v>
      </c>
      <c r="F205" s="222" t="s">
        <v>342</v>
      </c>
      <c r="G205" s="223" t="s">
        <v>164</v>
      </c>
      <c r="H205" s="224">
        <v>1</v>
      </c>
      <c r="I205" s="225"/>
      <c r="J205" s="226">
        <f>ROUND(I205*H205,2)</f>
        <v>0</v>
      </c>
      <c r="K205" s="222" t="s">
        <v>136</v>
      </c>
      <c r="L205" s="71"/>
      <c r="M205" s="227" t="s">
        <v>21</v>
      </c>
      <c r="N205" s="228" t="s">
        <v>42</v>
      </c>
      <c r="O205" s="46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AR205" s="23" t="s">
        <v>217</v>
      </c>
      <c r="AT205" s="23" t="s">
        <v>132</v>
      </c>
      <c r="AU205" s="23" t="s">
        <v>81</v>
      </c>
      <c r="AY205" s="23" t="s">
        <v>129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23" t="s">
        <v>79</v>
      </c>
      <c r="BK205" s="231">
        <f>ROUND(I205*H205,2)</f>
        <v>0</v>
      </c>
      <c r="BL205" s="23" t="s">
        <v>217</v>
      </c>
      <c r="BM205" s="23" t="s">
        <v>343</v>
      </c>
    </row>
    <row r="206" s="1" customFormat="1" ht="25.5" customHeight="1">
      <c r="B206" s="45"/>
      <c r="C206" s="265" t="s">
        <v>344</v>
      </c>
      <c r="D206" s="265" t="s">
        <v>179</v>
      </c>
      <c r="E206" s="266" t="s">
        <v>345</v>
      </c>
      <c r="F206" s="267" t="s">
        <v>346</v>
      </c>
      <c r="G206" s="268" t="s">
        <v>164</v>
      </c>
      <c r="H206" s="269">
        <v>1</v>
      </c>
      <c r="I206" s="270"/>
      <c r="J206" s="271">
        <f>ROUND(I206*H206,2)</f>
        <v>0</v>
      </c>
      <c r="K206" s="267" t="s">
        <v>136</v>
      </c>
      <c r="L206" s="272"/>
      <c r="M206" s="273" t="s">
        <v>21</v>
      </c>
      <c r="N206" s="274" t="s">
        <v>42</v>
      </c>
      <c r="O206" s="46"/>
      <c r="P206" s="229">
        <f>O206*H206</f>
        <v>0</v>
      </c>
      <c r="Q206" s="229">
        <v>0.0011999999999999999</v>
      </c>
      <c r="R206" s="229">
        <f>Q206*H206</f>
        <v>0.0011999999999999999</v>
      </c>
      <c r="S206" s="229">
        <v>0</v>
      </c>
      <c r="T206" s="230">
        <f>S206*H206</f>
        <v>0</v>
      </c>
      <c r="AR206" s="23" t="s">
        <v>294</v>
      </c>
      <c r="AT206" s="23" t="s">
        <v>179</v>
      </c>
      <c r="AU206" s="23" t="s">
        <v>81</v>
      </c>
      <c r="AY206" s="23" t="s">
        <v>129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23" t="s">
        <v>79</v>
      </c>
      <c r="BK206" s="231">
        <f>ROUND(I206*H206,2)</f>
        <v>0</v>
      </c>
      <c r="BL206" s="23" t="s">
        <v>217</v>
      </c>
      <c r="BM206" s="23" t="s">
        <v>347</v>
      </c>
    </row>
    <row r="207" s="1" customFormat="1" ht="38.25" customHeight="1">
      <c r="B207" s="45"/>
      <c r="C207" s="220" t="s">
        <v>348</v>
      </c>
      <c r="D207" s="220" t="s">
        <v>132</v>
      </c>
      <c r="E207" s="221" t="s">
        <v>349</v>
      </c>
      <c r="F207" s="222" t="s">
        <v>350</v>
      </c>
      <c r="G207" s="223" t="s">
        <v>164</v>
      </c>
      <c r="H207" s="224">
        <v>2</v>
      </c>
      <c r="I207" s="225"/>
      <c r="J207" s="226">
        <f>ROUND(I207*H207,2)</f>
        <v>0</v>
      </c>
      <c r="K207" s="222" t="s">
        <v>136</v>
      </c>
      <c r="L207" s="71"/>
      <c r="M207" s="227" t="s">
        <v>21</v>
      </c>
      <c r="N207" s="228" t="s">
        <v>42</v>
      </c>
      <c r="O207" s="46"/>
      <c r="P207" s="229">
        <f>O207*H207</f>
        <v>0</v>
      </c>
      <c r="Q207" s="229">
        <v>0</v>
      </c>
      <c r="R207" s="229">
        <f>Q207*H207</f>
        <v>0</v>
      </c>
      <c r="S207" s="229">
        <v>0.024</v>
      </c>
      <c r="T207" s="230">
        <f>S207*H207</f>
        <v>0.048000000000000001</v>
      </c>
      <c r="AR207" s="23" t="s">
        <v>217</v>
      </c>
      <c r="AT207" s="23" t="s">
        <v>132</v>
      </c>
      <c r="AU207" s="23" t="s">
        <v>81</v>
      </c>
      <c r="AY207" s="23" t="s">
        <v>129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23" t="s">
        <v>79</v>
      </c>
      <c r="BK207" s="231">
        <f>ROUND(I207*H207,2)</f>
        <v>0</v>
      </c>
      <c r="BL207" s="23" t="s">
        <v>217</v>
      </c>
      <c r="BM207" s="23" t="s">
        <v>351</v>
      </c>
    </row>
    <row r="208" s="11" customFormat="1">
      <c r="B208" s="232"/>
      <c r="C208" s="233"/>
      <c r="D208" s="234" t="s">
        <v>139</v>
      </c>
      <c r="E208" s="235" t="s">
        <v>21</v>
      </c>
      <c r="F208" s="236" t="s">
        <v>352</v>
      </c>
      <c r="G208" s="233"/>
      <c r="H208" s="235" t="s">
        <v>21</v>
      </c>
      <c r="I208" s="237"/>
      <c r="J208" s="233"/>
      <c r="K208" s="233"/>
      <c r="L208" s="238"/>
      <c r="M208" s="239"/>
      <c r="N208" s="240"/>
      <c r="O208" s="240"/>
      <c r="P208" s="240"/>
      <c r="Q208" s="240"/>
      <c r="R208" s="240"/>
      <c r="S208" s="240"/>
      <c r="T208" s="241"/>
      <c r="AT208" s="242" t="s">
        <v>139</v>
      </c>
      <c r="AU208" s="242" t="s">
        <v>81</v>
      </c>
      <c r="AV208" s="11" t="s">
        <v>79</v>
      </c>
      <c r="AW208" s="11" t="s">
        <v>35</v>
      </c>
      <c r="AX208" s="11" t="s">
        <v>71</v>
      </c>
      <c r="AY208" s="242" t="s">
        <v>129</v>
      </c>
    </row>
    <row r="209" s="12" customFormat="1">
      <c r="B209" s="243"/>
      <c r="C209" s="244"/>
      <c r="D209" s="234" t="s">
        <v>139</v>
      </c>
      <c r="E209" s="245" t="s">
        <v>21</v>
      </c>
      <c r="F209" s="246" t="s">
        <v>353</v>
      </c>
      <c r="G209" s="244"/>
      <c r="H209" s="247">
        <v>2</v>
      </c>
      <c r="I209" s="248"/>
      <c r="J209" s="244"/>
      <c r="K209" s="244"/>
      <c r="L209" s="249"/>
      <c r="M209" s="250"/>
      <c r="N209" s="251"/>
      <c r="O209" s="251"/>
      <c r="P209" s="251"/>
      <c r="Q209" s="251"/>
      <c r="R209" s="251"/>
      <c r="S209" s="251"/>
      <c r="T209" s="252"/>
      <c r="AT209" s="253" t="s">
        <v>139</v>
      </c>
      <c r="AU209" s="253" t="s">
        <v>81</v>
      </c>
      <c r="AV209" s="12" t="s">
        <v>81</v>
      </c>
      <c r="AW209" s="12" t="s">
        <v>35</v>
      </c>
      <c r="AX209" s="12" t="s">
        <v>71</v>
      </c>
      <c r="AY209" s="253" t="s">
        <v>129</v>
      </c>
    </row>
    <row r="210" s="13" customFormat="1">
      <c r="B210" s="254"/>
      <c r="C210" s="255"/>
      <c r="D210" s="234" t="s">
        <v>139</v>
      </c>
      <c r="E210" s="256" t="s">
        <v>21</v>
      </c>
      <c r="F210" s="257" t="s">
        <v>142</v>
      </c>
      <c r="G210" s="255"/>
      <c r="H210" s="258">
        <v>2</v>
      </c>
      <c r="I210" s="259"/>
      <c r="J210" s="255"/>
      <c r="K210" s="255"/>
      <c r="L210" s="260"/>
      <c r="M210" s="261"/>
      <c r="N210" s="262"/>
      <c r="O210" s="262"/>
      <c r="P210" s="262"/>
      <c r="Q210" s="262"/>
      <c r="R210" s="262"/>
      <c r="S210" s="262"/>
      <c r="T210" s="263"/>
      <c r="AT210" s="264" t="s">
        <v>139</v>
      </c>
      <c r="AU210" s="264" t="s">
        <v>81</v>
      </c>
      <c r="AV210" s="13" t="s">
        <v>137</v>
      </c>
      <c r="AW210" s="13" t="s">
        <v>35</v>
      </c>
      <c r="AX210" s="13" t="s">
        <v>79</v>
      </c>
      <c r="AY210" s="264" t="s">
        <v>129</v>
      </c>
    </row>
    <row r="211" s="1" customFormat="1" ht="38.25" customHeight="1">
      <c r="B211" s="45"/>
      <c r="C211" s="220" t="s">
        <v>354</v>
      </c>
      <c r="D211" s="220" t="s">
        <v>132</v>
      </c>
      <c r="E211" s="221" t="s">
        <v>355</v>
      </c>
      <c r="F211" s="222" t="s">
        <v>356</v>
      </c>
      <c r="G211" s="223" t="s">
        <v>135</v>
      </c>
      <c r="H211" s="224">
        <v>0.029000000000000001</v>
      </c>
      <c r="I211" s="225"/>
      <c r="J211" s="226">
        <f>ROUND(I211*H211,2)</f>
        <v>0</v>
      </c>
      <c r="K211" s="222" t="s">
        <v>136</v>
      </c>
      <c r="L211" s="71"/>
      <c r="M211" s="227" t="s">
        <v>21</v>
      </c>
      <c r="N211" s="228" t="s">
        <v>42</v>
      </c>
      <c r="O211" s="46"/>
      <c r="P211" s="229">
        <f>O211*H211</f>
        <v>0</v>
      </c>
      <c r="Q211" s="229">
        <v>0</v>
      </c>
      <c r="R211" s="229">
        <f>Q211*H211</f>
        <v>0</v>
      </c>
      <c r="S211" s="229">
        <v>0</v>
      </c>
      <c r="T211" s="230">
        <f>S211*H211</f>
        <v>0</v>
      </c>
      <c r="AR211" s="23" t="s">
        <v>217</v>
      </c>
      <c r="AT211" s="23" t="s">
        <v>132</v>
      </c>
      <c r="AU211" s="23" t="s">
        <v>81</v>
      </c>
      <c r="AY211" s="23" t="s">
        <v>129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23" t="s">
        <v>79</v>
      </c>
      <c r="BK211" s="231">
        <f>ROUND(I211*H211,2)</f>
        <v>0</v>
      </c>
      <c r="BL211" s="23" t="s">
        <v>217</v>
      </c>
      <c r="BM211" s="23" t="s">
        <v>357</v>
      </c>
    </row>
    <row r="212" s="10" customFormat="1" ht="29.88" customHeight="1">
      <c r="B212" s="204"/>
      <c r="C212" s="205"/>
      <c r="D212" s="206" t="s">
        <v>70</v>
      </c>
      <c r="E212" s="218" t="s">
        <v>358</v>
      </c>
      <c r="F212" s="218" t="s">
        <v>359</v>
      </c>
      <c r="G212" s="205"/>
      <c r="H212" s="205"/>
      <c r="I212" s="208"/>
      <c r="J212" s="219">
        <f>BK212</f>
        <v>0</v>
      </c>
      <c r="K212" s="205"/>
      <c r="L212" s="210"/>
      <c r="M212" s="211"/>
      <c r="N212" s="212"/>
      <c r="O212" s="212"/>
      <c r="P212" s="213">
        <f>SUM(P213:P218)</f>
        <v>0</v>
      </c>
      <c r="Q212" s="212"/>
      <c r="R212" s="213">
        <f>SUM(R213:R218)</f>
        <v>0</v>
      </c>
      <c r="S212" s="212"/>
      <c r="T212" s="214">
        <f>SUM(T213:T218)</f>
        <v>0.44592900000000002</v>
      </c>
      <c r="AR212" s="215" t="s">
        <v>81</v>
      </c>
      <c r="AT212" s="216" t="s">
        <v>70</v>
      </c>
      <c r="AU212" s="216" t="s">
        <v>79</v>
      </c>
      <c r="AY212" s="215" t="s">
        <v>129</v>
      </c>
      <c r="BK212" s="217">
        <f>SUM(BK213:BK218)</f>
        <v>0</v>
      </c>
    </row>
    <row r="213" s="1" customFormat="1" ht="16.5" customHeight="1">
      <c r="B213" s="45"/>
      <c r="C213" s="220" t="s">
        <v>360</v>
      </c>
      <c r="D213" s="220" t="s">
        <v>132</v>
      </c>
      <c r="E213" s="221" t="s">
        <v>361</v>
      </c>
      <c r="F213" s="222" t="s">
        <v>362</v>
      </c>
      <c r="G213" s="223" t="s">
        <v>145</v>
      </c>
      <c r="H213" s="224">
        <v>13.513</v>
      </c>
      <c r="I213" s="225"/>
      <c r="J213" s="226">
        <f>ROUND(I213*H213,2)</f>
        <v>0</v>
      </c>
      <c r="K213" s="222" t="s">
        <v>136</v>
      </c>
      <c r="L213" s="71"/>
      <c r="M213" s="227" t="s">
        <v>21</v>
      </c>
      <c r="N213" s="228" t="s">
        <v>42</v>
      </c>
      <c r="O213" s="46"/>
      <c r="P213" s="229">
        <f>O213*H213</f>
        <v>0</v>
      </c>
      <c r="Q213" s="229">
        <v>0</v>
      </c>
      <c r="R213" s="229">
        <f>Q213*H213</f>
        <v>0</v>
      </c>
      <c r="S213" s="229">
        <v>0.033000000000000002</v>
      </c>
      <c r="T213" s="230">
        <f>S213*H213</f>
        <v>0.44592900000000002</v>
      </c>
      <c r="AR213" s="23" t="s">
        <v>217</v>
      </c>
      <c r="AT213" s="23" t="s">
        <v>132</v>
      </c>
      <c r="AU213" s="23" t="s">
        <v>81</v>
      </c>
      <c r="AY213" s="23" t="s">
        <v>129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23" t="s">
        <v>79</v>
      </c>
      <c r="BK213" s="231">
        <f>ROUND(I213*H213,2)</f>
        <v>0</v>
      </c>
      <c r="BL213" s="23" t="s">
        <v>217</v>
      </c>
      <c r="BM213" s="23" t="s">
        <v>363</v>
      </c>
    </row>
    <row r="214" s="11" customFormat="1">
      <c r="B214" s="232"/>
      <c r="C214" s="233"/>
      <c r="D214" s="234" t="s">
        <v>139</v>
      </c>
      <c r="E214" s="235" t="s">
        <v>21</v>
      </c>
      <c r="F214" s="236" t="s">
        <v>364</v>
      </c>
      <c r="G214" s="233"/>
      <c r="H214" s="235" t="s">
        <v>21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AT214" s="242" t="s">
        <v>139</v>
      </c>
      <c r="AU214" s="242" t="s">
        <v>81</v>
      </c>
      <c r="AV214" s="11" t="s">
        <v>79</v>
      </c>
      <c r="AW214" s="11" t="s">
        <v>35</v>
      </c>
      <c r="AX214" s="11" t="s">
        <v>71</v>
      </c>
      <c r="AY214" s="242" t="s">
        <v>129</v>
      </c>
    </row>
    <row r="215" s="12" customFormat="1">
      <c r="B215" s="243"/>
      <c r="C215" s="244"/>
      <c r="D215" s="234" t="s">
        <v>139</v>
      </c>
      <c r="E215" s="245" t="s">
        <v>21</v>
      </c>
      <c r="F215" s="246" t="s">
        <v>365</v>
      </c>
      <c r="G215" s="244"/>
      <c r="H215" s="247">
        <v>6.4119999999999999</v>
      </c>
      <c r="I215" s="248"/>
      <c r="J215" s="244"/>
      <c r="K215" s="244"/>
      <c r="L215" s="249"/>
      <c r="M215" s="250"/>
      <c r="N215" s="251"/>
      <c r="O215" s="251"/>
      <c r="P215" s="251"/>
      <c r="Q215" s="251"/>
      <c r="R215" s="251"/>
      <c r="S215" s="251"/>
      <c r="T215" s="252"/>
      <c r="AT215" s="253" t="s">
        <v>139</v>
      </c>
      <c r="AU215" s="253" t="s">
        <v>81</v>
      </c>
      <c r="AV215" s="12" t="s">
        <v>81</v>
      </c>
      <c r="AW215" s="12" t="s">
        <v>35</v>
      </c>
      <c r="AX215" s="12" t="s">
        <v>71</v>
      </c>
      <c r="AY215" s="253" t="s">
        <v>129</v>
      </c>
    </row>
    <row r="216" s="12" customFormat="1">
      <c r="B216" s="243"/>
      <c r="C216" s="244"/>
      <c r="D216" s="234" t="s">
        <v>139</v>
      </c>
      <c r="E216" s="245" t="s">
        <v>21</v>
      </c>
      <c r="F216" s="246" t="s">
        <v>366</v>
      </c>
      <c r="G216" s="244"/>
      <c r="H216" s="247">
        <v>4.5590000000000002</v>
      </c>
      <c r="I216" s="248"/>
      <c r="J216" s="244"/>
      <c r="K216" s="244"/>
      <c r="L216" s="249"/>
      <c r="M216" s="250"/>
      <c r="N216" s="251"/>
      <c r="O216" s="251"/>
      <c r="P216" s="251"/>
      <c r="Q216" s="251"/>
      <c r="R216" s="251"/>
      <c r="S216" s="251"/>
      <c r="T216" s="252"/>
      <c r="AT216" s="253" t="s">
        <v>139</v>
      </c>
      <c r="AU216" s="253" t="s">
        <v>81</v>
      </c>
      <c r="AV216" s="12" t="s">
        <v>81</v>
      </c>
      <c r="AW216" s="12" t="s">
        <v>35</v>
      </c>
      <c r="AX216" s="12" t="s">
        <v>71</v>
      </c>
      <c r="AY216" s="253" t="s">
        <v>129</v>
      </c>
    </row>
    <row r="217" s="12" customFormat="1">
      <c r="B217" s="243"/>
      <c r="C217" s="244"/>
      <c r="D217" s="234" t="s">
        <v>139</v>
      </c>
      <c r="E217" s="245" t="s">
        <v>21</v>
      </c>
      <c r="F217" s="246" t="s">
        <v>367</v>
      </c>
      <c r="G217" s="244"/>
      <c r="H217" s="247">
        <v>2.5419999999999998</v>
      </c>
      <c r="I217" s="248"/>
      <c r="J217" s="244"/>
      <c r="K217" s="244"/>
      <c r="L217" s="249"/>
      <c r="M217" s="250"/>
      <c r="N217" s="251"/>
      <c r="O217" s="251"/>
      <c r="P217" s="251"/>
      <c r="Q217" s="251"/>
      <c r="R217" s="251"/>
      <c r="S217" s="251"/>
      <c r="T217" s="252"/>
      <c r="AT217" s="253" t="s">
        <v>139</v>
      </c>
      <c r="AU217" s="253" t="s">
        <v>81</v>
      </c>
      <c r="AV217" s="12" t="s">
        <v>81</v>
      </c>
      <c r="AW217" s="12" t="s">
        <v>35</v>
      </c>
      <c r="AX217" s="12" t="s">
        <v>71</v>
      </c>
      <c r="AY217" s="253" t="s">
        <v>129</v>
      </c>
    </row>
    <row r="218" s="13" customFormat="1">
      <c r="B218" s="254"/>
      <c r="C218" s="255"/>
      <c r="D218" s="234" t="s">
        <v>139</v>
      </c>
      <c r="E218" s="256" t="s">
        <v>21</v>
      </c>
      <c r="F218" s="257" t="s">
        <v>142</v>
      </c>
      <c r="G218" s="255"/>
      <c r="H218" s="258">
        <v>13.513</v>
      </c>
      <c r="I218" s="259"/>
      <c r="J218" s="255"/>
      <c r="K218" s="255"/>
      <c r="L218" s="260"/>
      <c r="M218" s="261"/>
      <c r="N218" s="262"/>
      <c r="O218" s="262"/>
      <c r="P218" s="262"/>
      <c r="Q218" s="262"/>
      <c r="R218" s="262"/>
      <c r="S218" s="262"/>
      <c r="T218" s="263"/>
      <c r="AT218" s="264" t="s">
        <v>139</v>
      </c>
      <c r="AU218" s="264" t="s">
        <v>81</v>
      </c>
      <c r="AV218" s="13" t="s">
        <v>137</v>
      </c>
      <c r="AW218" s="13" t="s">
        <v>35</v>
      </c>
      <c r="AX218" s="13" t="s">
        <v>79</v>
      </c>
      <c r="AY218" s="264" t="s">
        <v>129</v>
      </c>
    </row>
    <row r="219" s="10" customFormat="1" ht="29.88" customHeight="1">
      <c r="B219" s="204"/>
      <c r="C219" s="205"/>
      <c r="D219" s="206" t="s">
        <v>70</v>
      </c>
      <c r="E219" s="218" t="s">
        <v>368</v>
      </c>
      <c r="F219" s="218" t="s">
        <v>369</v>
      </c>
      <c r="G219" s="205"/>
      <c r="H219" s="205"/>
      <c r="I219" s="208"/>
      <c r="J219" s="219">
        <f>BK219</f>
        <v>0</v>
      </c>
      <c r="K219" s="205"/>
      <c r="L219" s="210"/>
      <c r="M219" s="211"/>
      <c r="N219" s="212"/>
      <c r="O219" s="212"/>
      <c r="P219" s="213">
        <f>SUM(P220:P245)</f>
        <v>0</v>
      </c>
      <c r="Q219" s="212"/>
      <c r="R219" s="213">
        <f>SUM(R220:R245)</f>
        <v>0.069833999999999993</v>
      </c>
      <c r="S219" s="212"/>
      <c r="T219" s="214">
        <f>SUM(T220:T245)</f>
        <v>0.15851999999999999</v>
      </c>
      <c r="AR219" s="215" t="s">
        <v>81</v>
      </c>
      <c r="AT219" s="216" t="s">
        <v>70</v>
      </c>
      <c r="AU219" s="216" t="s">
        <v>79</v>
      </c>
      <c r="AY219" s="215" t="s">
        <v>129</v>
      </c>
      <c r="BK219" s="217">
        <f>SUM(BK220:BK245)</f>
        <v>0</v>
      </c>
    </row>
    <row r="220" s="1" customFormat="1" ht="25.5" customHeight="1">
      <c r="B220" s="45"/>
      <c r="C220" s="220" t="s">
        <v>370</v>
      </c>
      <c r="D220" s="220" t="s">
        <v>132</v>
      </c>
      <c r="E220" s="221" t="s">
        <v>371</v>
      </c>
      <c r="F220" s="222" t="s">
        <v>372</v>
      </c>
      <c r="G220" s="223" t="s">
        <v>145</v>
      </c>
      <c r="H220" s="224">
        <v>25.32</v>
      </c>
      <c r="I220" s="225"/>
      <c r="J220" s="226">
        <f>ROUND(I220*H220,2)</f>
        <v>0</v>
      </c>
      <c r="K220" s="222" t="s">
        <v>136</v>
      </c>
      <c r="L220" s="71"/>
      <c r="M220" s="227" t="s">
        <v>21</v>
      </c>
      <c r="N220" s="228" t="s">
        <v>42</v>
      </c>
      <c r="O220" s="46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AR220" s="23" t="s">
        <v>217</v>
      </c>
      <c r="AT220" s="23" t="s">
        <v>132</v>
      </c>
      <c r="AU220" s="23" t="s">
        <v>81</v>
      </c>
      <c r="AY220" s="23" t="s">
        <v>129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23" t="s">
        <v>79</v>
      </c>
      <c r="BK220" s="231">
        <f>ROUND(I220*H220,2)</f>
        <v>0</v>
      </c>
      <c r="BL220" s="23" t="s">
        <v>217</v>
      </c>
      <c r="BM220" s="23" t="s">
        <v>373</v>
      </c>
    </row>
    <row r="221" s="11" customFormat="1">
      <c r="B221" s="232"/>
      <c r="C221" s="233"/>
      <c r="D221" s="234" t="s">
        <v>139</v>
      </c>
      <c r="E221" s="235" t="s">
        <v>21</v>
      </c>
      <c r="F221" s="236" t="s">
        <v>374</v>
      </c>
      <c r="G221" s="233"/>
      <c r="H221" s="235" t="s">
        <v>21</v>
      </c>
      <c r="I221" s="237"/>
      <c r="J221" s="233"/>
      <c r="K221" s="233"/>
      <c r="L221" s="238"/>
      <c r="M221" s="239"/>
      <c r="N221" s="240"/>
      <c r="O221" s="240"/>
      <c r="P221" s="240"/>
      <c r="Q221" s="240"/>
      <c r="R221" s="240"/>
      <c r="S221" s="240"/>
      <c r="T221" s="241"/>
      <c r="AT221" s="242" t="s">
        <v>139</v>
      </c>
      <c r="AU221" s="242" t="s">
        <v>81</v>
      </c>
      <c r="AV221" s="11" t="s">
        <v>79</v>
      </c>
      <c r="AW221" s="11" t="s">
        <v>35</v>
      </c>
      <c r="AX221" s="11" t="s">
        <v>71</v>
      </c>
      <c r="AY221" s="242" t="s">
        <v>129</v>
      </c>
    </row>
    <row r="222" s="12" customFormat="1">
      <c r="B222" s="243"/>
      <c r="C222" s="244"/>
      <c r="D222" s="234" t="s">
        <v>139</v>
      </c>
      <c r="E222" s="245" t="s">
        <v>21</v>
      </c>
      <c r="F222" s="246" t="s">
        <v>375</v>
      </c>
      <c r="G222" s="244"/>
      <c r="H222" s="247">
        <v>25.32</v>
      </c>
      <c r="I222" s="248"/>
      <c r="J222" s="244"/>
      <c r="K222" s="244"/>
      <c r="L222" s="249"/>
      <c r="M222" s="250"/>
      <c r="N222" s="251"/>
      <c r="O222" s="251"/>
      <c r="P222" s="251"/>
      <c r="Q222" s="251"/>
      <c r="R222" s="251"/>
      <c r="S222" s="251"/>
      <c r="T222" s="252"/>
      <c r="AT222" s="253" t="s">
        <v>139</v>
      </c>
      <c r="AU222" s="253" t="s">
        <v>81</v>
      </c>
      <c r="AV222" s="12" t="s">
        <v>81</v>
      </c>
      <c r="AW222" s="12" t="s">
        <v>35</v>
      </c>
      <c r="AX222" s="12" t="s">
        <v>71</v>
      </c>
      <c r="AY222" s="253" t="s">
        <v>129</v>
      </c>
    </row>
    <row r="223" s="13" customFormat="1">
      <c r="B223" s="254"/>
      <c r="C223" s="255"/>
      <c r="D223" s="234" t="s">
        <v>139</v>
      </c>
      <c r="E223" s="256" t="s">
        <v>21</v>
      </c>
      <c r="F223" s="257" t="s">
        <v>142</v>
      </c>
      <c r="G223" s="255"/>
      <c r="H223" s="258">
        <v>25.32</v>
      </c>
      <c r="I223" s="259"/>
      <c r="J223" s="255"/>
      <c r="K223" s="255"/>
      <c r="L223" s="260"/>
      <c r="M223" s="261"/>
      <c r="N223" s="262"/>
      <c r="O223" s="262"/>
      <c r="P223" s="262"/>
      <c r="Q223" s="262"/>
      <c r="R223" s="262"/>
      <c r="S223" s="262"/>
      <c r="T223" s="263"/>
      <c r="AT223" s="264" t="s">
        <v>139</v>
      </c>
      <c r="AU223" s="264" t="s">
        <v>81</v>
      </c>
      <c r="AV223" s="13" t="s">
        <v>137</v>
      </c>
      <c r="AW223" s="13" t="s">
        <v>35</v>
      </c>
      <c r="AX223" s="13" t="s">
        <v>79</v>
      </c>
      <c r="AY223" s="264" t="s">
        <v>129</v>
      </c>
    </row>
    <row r="224" s="1" customFormat="1" ht="16.5" customHeight="1">
      <c r="B224" s="45"/>
      <c r="C224" s="220" t="s">
        <v>376</v>
      </c>
      <c r="D224" s="220" t="s">
        <v>132</v>
      </c>
      <c r="E224" s="221" t="s">
        <v>377</v>
      </c>
      <c r="F224" s="222" t="s">
        <v>378</v>
      </c>
      <c r="G224" s="223" t="s">
        <v>145</v>
      </c>
      <c r="H224" s="224">
        <v>19.5</v>
      </c>
      <c r="I224" s="225"/>
      <c r="J224" s="226">
        <f>ROUND(I224*H224,2)</f>
        <v>0</v>
      </c>
      <c r="K224" s="222" t="s">
        <v>136</v>
      </c>
      <c r="L224" s="71"/>
      <c r="M224" s="227" t="s">
        <v>21</v>
      </c>
      <c r="N224" s="228" t="s">
        <v>42</v>
      </c>
      <c r="O224" s="46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AR224" s="23" t="s">
        <v>217</v>
      </c>
      <c r="AT224" s="23" t="s">
        <v>132</v>
      </c>
      <c r="AU224" s="23" t="s">
        <v>81</v>
      </c>
      <c r="AY224" s="23" t="s">
        <v>129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23" t="s">
        <v>79</v>
      </c>
      <c r="BK224" s="231">
        <f>ROUND(I224*H224,2)</f>
        <v>0</v>
      </c>
      <c r="BL224" s="23" t="s">
        <v>217</v>
      </c>
      <c r="BM224" s="23" t="s">
        <v>379</v>
      </c>
    </row>
    <row r="225" s="1" customFormat="1" ht="25.5" customHeight="1">
      <c r="B225" s="45"/>
      <c r="C225" s="220" t="s">
        <v>380</v>
      </c>
      <c r="D225" s="220" t="s">
        <v>132</v>
      </c>
      <c r="E225" s="221" t="s">
        <v>381</v>
      </c>
      <c r="F225" s="222" t="s">
        <v>382</v>
      </c>
      <c r="G225" s="223" t="s">
        <v>145</v>
      </c>
      <c r="H225" s="224">
        <v>19.5</v>
      </c>
      <c r="I225" s="225"/>
      <c r="J225" s="226">
        <f>ROUND(I225*H225,2)</f>
        <v>0</v>
      </c>
      <c r="K225" s="222" t="s">
        <v>136</v>
      </c>
      <c r="L225" s="71"/>
      <c r="M225" s="227" t="s">
        <v>21</v>
      </c>
      <c r="N225" s="228" t="s">
        <v>42</v>
      </c>
      <c r="O225" s="46"/>
      <c r="P225" s="229">
        <f>O225*H225</f>
        <v>0</v>
      </c>
      <c r="Q225" s="229">
        <v>3.0000000000000001E-05</v>
      </c>
      <c r="R225" s="229">
        <f>Q225*H225</f>
        <v>0.00058500000000000002</v>
      </c>
      <c r="S225" s="229">
        <v>0</v>
      </c>
      <c r="T225" s="230">
        <f>S225*H225</f>
        <v>0</v>
      </c>
      <c r="AR225" s="23" t="s">
        <v>217</v>
      </c>
      <c r="AT225" s="23" t="s">
        <v>132</v>
      </c>
      <c r="AU225" s="23" t="s">
        <v>81</v>
      </c>
      <c r="AY225" s="23" t="s">
        <v>129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23" t="s">
        <v>79</v>
      </c>
      <c r="BK225" s="231">
        <f>ROUND(I225*H225,2)</f>
        <v>0</v>
      </c>
      <c r="BL225" s="23" t="s">
        <v>217</v>
      </c>
      <c r="BM225" s="23" t="s">
        <v>383</v>
      </c>
    </row>
    <row r="226" s="1" customFormat="1" ht="16.5" customHeight="1">
      <c r="B226" s="45"/>
      <c r="C226" s="220" t="s">
        <v>384</v>
      </c>
      <c r="D226" s="220" t="s">
        <v>132</v>
      </c>
      <c r="E226" s="221" t="s">
        <v>385</v>
      </c>
      <c r="F226" s="222" t="s">
        <v>386</v>
      </c>
      <c r="G226" s="223" t="s">
        <v>145</v>
      </c>
      <c r="H226" s="224">
        <v>50.640000000000001</v>
      </c>
      <c r="I226" s="225"/>
      <c r="J226" s="226">
        <f>ROUND(I226*H226,2)</f>
        <v>0</v>
      </c>
      <c r="K226" s="222" t="s">
        <v>136</v>
      </c>
      <c r="L226" s="71"/>
      <c r="M226" s="227" t="s">
        <v>21</v>
      </c>
      <c r="N226" s="228" t="s">
        <v>42</v>
      </c>
      <c r="O226" s="46"/>
      <c r="P226" s="229">
        <f>O226*H226</f>
        <v>0</v>
      </c>
      <c r="Q226" s="229">
        <v>0</v>
      </c>
      <c r="R226" s="229">
        <f>Q226*H226</f>
        <v>0</v>
      </c>
      <c r="S226" s="229">
        <v>0.0030000000000000001</v>
      </c>
      <c r="T226" s="230">
        <f>S226*H226</f>
        <v>0.15192</v>
      </c>
      <c r="AR226" s="23" t="s">
        <v>217</v>
      </c>
      <c r="AT226" s="23" t="s">
        <v>132</v>
      </c>
      <c r="AU226" s="23" t="s">
        <v>81</v>
      </c>
      <c r="AY226" s="23" t="s">
        <v>129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23" t="s">
        <v>79</v>
      </c>
      <c r="BK226" s="231">
        <f>ROUND(I226*H226,2)</f>
        <v>0</v>
      </c>
      <c r="BL226" s="23" t="s">
        <v>217</v>
      </c>
      <c r="BM226" s="23" t="s">
        <v>387</v>
      </c>
    </row>
    <row r="227" s="11" customFormat="1">
      <c r="B227" s="232"/>
      <c r="C227" s="233"/>
      <c r="D227" s="234" t="s">
        <v>139</v>
      </c>
      <c r="E227" s="235" t="s">
        <v>21</v>
      </c>
      <c r="F227" s="236" t="s">
        <v>388</v>
      </c>
      <c r="G227" s="233"/>
      <c r="H227" s="235" t="s">
        <v>21</v>
      </c>
      <c r="I227" s="237"/>
      <c r="J227" s="233"/>
      <c r="K227" s="233"/>
      <c r="L227" s="238"/>
      <c r="M227" s="239"/>
      <c r="N227" s="240"/>
      <c r="O227" s="240"/>
      <c r="P227" s="240"/>
      <c r="Q227" s="240"/>
      <c r="R227" s="240"/>
      <c r="S227" s="240"/>
      <c r="T227" s="241"/>
      <c r="AT227" s="242" t="s">
        <v>139</v>
      </c>
      <c r="AU227" s="242" t="s">
        <v>81</v>
      </c>
      <c r="AV227" s="11" t="s">
        <v>79</v>
      </c>
      <c r="AW227" s="11" t="s">
        <v>35</v>
      </c>
      <c r="AX227" s="11" t="s">
        <v>71</v>
      </c>
      <c r="AY227" s="242" t="s">
        <v>129</v>
      </c>
    </row>
    <row r="228" s="12" customFormat="1">
      <c r="B228" s="243"/>
      <c r="C228" s="244"/>
      <c r="D228" s="234" t="s">
        <v>139</v>
      </c>
      <c r="E228" s="245" t="s">
        <v>21</v>
      </c>
      <c r="F228" s="246" t="s">
        <v>389</v>
      </c>
      <c r="G228" s="244"/>
      <c r="H228" s="247">
        <v>50.640000000000001</v>
      </c>
      <c r="I228" s="248"/>
      <c r="J228" s="244"/>
      <c r="K228" s="244"/>
      <c r="L228" s="249"/>
      <c r="M228" s="250"/>
      <c r="N228" s="251"/>
      <c r="O228" s="251"/>
      <c r="P228" s="251"/>
      <c r="Q228" s="251"/>
      <c r="R228" s="251"/>
      <c r="S228" s="251"/>
      <c r="T228" s="252"/>
      <c r="AT228" s="253" t="s">
        <v>139</v>
      </c>
      <c r="AU228" s="253" t="s">
        <v>81</v>
      </c>
      <c r="AV228" s="12" t="s">
        <v>81</v>
      </c>
      <c r="AW228" s="12" t="s">
        <v>35</v>
      </c>
      <c r="AX228" s="12" t="s">
        <v>71</v>
      </c>
      <c r="AY228" s="253" t="s">
        <v>129</v>
      </c>
    </row>
    <row r="229" s="13" customFormat="1">
      <c r="B229" s="254"/>
      <c r="C229" s="255"/>
      <c r="D229" s="234" t="s">
        <v>139</v>
      </c>
      <c r="E229" s="256" t="s">
        <v>21</v>
      </c>
      <c r="F229" s="257" t="s">
        <v>142</v>
      </c>
      <c r="G229" s="255"/>
      <c r="H229" s="258">
        <v>50.640000000000001</v>
      </c>
      <c r="I229" s="259"/>
      <c r="J229" s="255"/>
      <c r="K229" s="255"/>
      <c r="L229" s="260"/>
      <c r="M229" s="261"/>
      <c r="N229" s="262"/>
      <c r="O229" s="262"/>
      <c r="P229" s="262"/>
      <c r="Q229" s="262"/>
      <c r="R229" s="262"/>
      <c r="S229" s="262"/>
      <c r="T229" s="263"/>
      <c r="AT229" s="264" t="s">
        <v>139</v>
      </c>
      <c r="AU229" s="264" t="s">
        <v>81</v>
      </c>
      <c r="AV229" s="13" t="s">
        <v>137</v>
      </c>
      <c r="AW229" s="13" t="s">
        <v>35</v>
      </c>
      <c r="AX229" s="13" t="s">
        <v>79</v>
      </c>
      <c r="AY229" s="264" t="s">
        <v>129</v>
      </c>
    </row>
    <row r="230" s="1" customFormat="1" ht="16.5" customHeight="1">
      <c r="B230" s="45"/>
      <c r="C230" s="220" t="s">
        <v>390</v>
      </c>
      <c r="D230" s="220" t="s">
        <v>132</v>
      </c>
      <c r="E230" s="221" t="s">
        <v>391</v>
      </c>
      <c r="F230" s="222" t="s">
        <v>392</v>
      </c>
      <c r="G230" s="223" t="s">
        <v>145</v>
      </c>
      <c r="H230" s="224">
        <v>19.5</v>
      </c>
      <c r="I230" s="225"/>
      <c r="J230" s="226">
        <f>ROUND(I230*H230,2)</f>
        <v>0</v>
      </c>
      <c r="K230" s="222" t="s">
        <v>136</v>
      </c>
      <c r="L230" s="71"/>
      <c r="M230" s="227" t="s">
        <v>21</v>
      </c>
      <c r="N230" s="228" t="s">
        <v>42</v>
      </c>
      <c r="O230" s="46"/>
      <c r="P230" s="229">
        <f>O230*H230</f>
        <v>0</v>
      </c>
      <c r="Q230" s="229">
        <v>0.00029999999999999997</v>
      </c>
      <c r="R230" s="229">
        <f>Q230*H230</f>
        <v>0.0058499999999999993</v>
      </c>
      <c r="S230" s="229">
        <v>0</v>
      </c>
      <c r="T230" s="230">
        <f>S230*H230</f>
        <v>0</v>
      </c>
      <c r="AR230" s="23" t="s">
        <v>217</v>
      </c>
      <c r="AT230" s="23" t="s">
        <v>132</v>
      </c>
      <c r="AU230" s="23" t="s">
        <v>81</v>
      </c>
      <c r="AY230" s="23" t="s">
        <v>129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23" t="s">
        <v>79</v>
      </c>
      <c r="BK230" s="231">
        <f>ROUND(I230*H230,2)</f>
        <v>0</v>
      </c>
      <c r="BL230" s="23" t="s">
        <v>217</v>
      </c>
      <c r="BM230" s="23" t="s">
        <v>393</v>
      </c>
    </row>
    <row r="231" s="12" customFormat="1">
      <c r="B231" s="243"/>
      <c r="C231" s="244"/>
      <c r="D231" s="234" t="s">
        <v>139</v>
      </c>
      <c r="E231" s="245" t="s">
        <v>21</v>
      </c>
      <c r="F231" s="246" t="s">
        <v>394</v>
      </c>
      <c r="G231" s="244"/>
      <c r="H231" s="247">
        <v>19.5</v>
      </c>
      <c r="I231" s="248"/>
      <c r="J231" s="244"/>
      <c r="K231" s="244"/>
      <c r="L231" s="249"/>
      <c r="M231" s="250"/>
      <c r="N231" s="251"/>
      <c r="O231" s="251"/>
      <c r="P231" s="251"/>
      <c r="Q231" s="251"/>
      <c r="R231" s="251"/>
      <c r="S231" s="251"/>
      <c r="T231" s="252"/>
      <c r="AT231" s="253" t="s">
        <v>139</v>
      </c>
      <c r="AU231" s="253" t="s">
        <v>81</v>
      </c>
      <c r="AV231" s="12" t="s">
        <v>81</v>
      </c>
      <c r="AW231" s="12" t="s">
        <v>35</v>
      </c>
      <c r="AX231" s="12" t="s">
        <v>71</v>
      </c>
      <c r="AY231" s="253" t="s">
        <v>129</v>
      </c>
    </row>
    <row r="232" s="13" customFormat="1">
      <c r="B232" s="254"/>
      <c r="C232" s="255"/>
      <c r="D232" s="234" t="s">
        <v>139</v>
      </c>
      <c r="E232" s="256" t="s">
        <v>21</v>
      </c>
      <c r="F232" s="257" t="s">
        <v>142</v>
      </c>
      <c r="G232" s="255"/>
      <c r="H232" s="258">
        <v>19.5</v>
      </c>
      <c r="I232" s="259"/>
      <c r="J232" s="255"/>
      <c r="K232" s="255"/>
      <c r="L232" s="260"/>
      <c r="M232" s="261"/>
      <c r="N232" s="262"/>
      <c r="O232" s="262"/>
      <c r="P232" s="262"/>
      <c r="Q232" s="262"/>
      <c r="R232" s="262"/>
      <c r="S232" s="262"/>
      <c r="T232" s="263"/>
      <c r="AT232" s="264" t="s">
        <v>139</v>
      </c>
      <c r="AU232" s="264" t="s">
        <v>81</v>
      </c>
      <c r="AV232" s="13" t="s">
        <v>137</v>
      </c>
      <c r="AW232" s="13" t="s">
        <v>35</v>
      </c>
      <c r="AX232" s="13" t="s">
        <v>79</v>
      </c>
      <c r="AY232" s="264" t="s">
        <v>129</v>
      </c>
    </row>
    <row r="233" s="1" customFormat="1" ht="25.5" customHeight="1">
      <c r="B233" s="45"/>
      <c r="C233" s="265" t="s">
        <v>395</v>
      </c>
      <c r="D233" s="265" t="s">
        <v>179</v>
      </c>
      <c r="E233" s="266" t="s">
        <v>396</v>
      </c>
      <c r="F233" s="267" t="s">
        <v>397</v>
      </c>
      <c r="G233" s="268" t="s">
        <v>145</v>
      </c>
      <c r="H233" s="269">
        <v>21.449999999999999</v>
      </c>
      <c r="I233" s="270"/>
      <c r="J233" s="271">
        <f>ROUND(I233*H233,2)</f>
        <v>0</v>
      </c>
      <c r="K233" s="267" t="s">
        <v>136</v>
      </c>
      <c r="L233" s="272"/>
      <c r="M233" s="273" t="s">
        <v>21</v>
      </c>
      <c r="N233" s="274" t="s">
        <v>42</v>
      </c>
      <c r="O233" s="46"/>
      <c r="P233" s="229">
        <f>O233*H233</f>
        <v>0</v>
      </c>
      <c r="Q233" s="229">
        <v>0.0027699999999999999</v>
      </c>
      <c r="R233" s="229">
        <f>Q233*H233</f>
        <v>0.059416499999999997</v>
      </c>
      <c r="S233" s="229">
        <v>0</v>
      </c>
      <c r="T233" s="230">
        <f>S233*H233</f>
        <v>0</v>
      </c>
      <c r="AR233" s="23" t="s">
        <v>294</v>
      </c>
      <c r="AT233" s="23" t="s">
        <v>179</v>
      </c>
      <c r="AU233" s="23" t="s">
        <v>81</v>
      </c>
      <c r="AY233" s="23" t="s">
        <v>129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23" t="s">
        <v>79</v>
      </c>
      <c r="BK233" s="231">
        <f>ROUND(I233*H233,2)</f>
        <v>0</v>
      </c>
      <c r="BL233" s="23" t="s">
        <v>217</v>
      </c>
      <c r="BM233" s="23" t="s">
        <v>398</v>
      </c>
    </row>
    <row r="234" s="12" customFormat="1">
      <c r="B234" s="243"/>
      <c r="C234" s="244"/>
      <c r="D234" s="234" t="s">
        <v>139</v>
      </c>
      <c r="E234" s="244"/>
      <c r="F234" s="246" t="s">
        <v>399</v>
      </c>
      <c r="G234" s="244"/>
      <c r="H234" s="247">
        <v>21.449999999999999</v>
      </c>
      <c r="I234" s="248"/>
      <c r="J234" s="244"/>
      <c r="K234" s="244"/>
      <c r="L234" s="249"/>
      <c r="M234" s="250"/>
      <c r="N234" s="251"/>
      <c r="O234" s="251"/>
      <c r="P234" s="251"/>
      <c r="Q234" s="251"/>
      <c r="R234" s="251"/>
      <c r="S234" s="251"/>
      <c r="T234" s="252"/>
      <c r="AT234" s="253" t="s">
        <v>139</v>
      </c>
      <c r="AU234" s="253" t="s">
        <v>81</v>
      </c>
      <c r="AV234" s="12" t="s">
        <v>81</v>
      </c>
      <c r="AW234" s="12" t="s">
        <v>6</v>
      </c>
      <c r="AX234" s="12" t="s">
        <v>79</v>
      </c>
      <c r="AY234" s="253" t="s">
        <v>129</v>
      </c>
    </row>
    <row r="235" s="1" customFormat="1" ht="16.5" customHeight="1">
      <c r="B235" s="45"/>
      <c r="C235" s="220" t="s">
        <v>400</v>
      </c>
      <c r="D235" s="220" t="s">
        <v>132</v>
      </c>
      <c r="E235" s="221" t="s">
        <v>401</v>
      </c>
      <c r="F235" s="222" t="s">
        <v>402</v>
      </c>
      <c r="G235" s="223" t="s">
        <v>213</v>
      </c>
      <c r="H235" s="224">
        <v>22</v>
      </c>
      <c r="I235" s="225"/>
      <c r="J235" s="226">
        <f>ROUND(I235*H235,2)</f>
        <v>0</v>
      </c>
      <c r="K235" s="222" t="s">
        <v>136</v>
      </c>
      <c r="L235" s="71"/>
      <c r="M235" s="227" t="s">
        <v>21</v>
      </c>
      <c r="N235" s="228" t="s">
        <v>42</v>
      </c>
      <c r="O235" s="46"/>
      <c r="P235" s="229">
        <f>O235*H235</f>
        <v>0</v>
      </c>
      <c r="Q235" s="229">
        <v>0</v>
      </c>
      <c r="R235" s="229">
        <f>Q235*H235</f>
        <v>0</v>
      </c>
      <c r="S235" s="229">
        <v>0.00029999999999999997</v>
      </c>
      <c r="T235" s="230">
        <f>S235*H235</f>
        <v>0.0065999999999999991</v>
      </c>
      <c r="AR235" s="23" t="s">
        <v>217</v>
      </c>
      <c r="AT235" s="23" t="s">
        <v>132</v>
      </c>
      <c r="AU235" s="23" t="s">
        <v>81</v>
      </c>
      <c r="AY235" s="23" t="s">
        <v>129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23" t="s">
        <v>79</v>
      </c>
      <c r="BK235" s="231">
        <f>ROUND(I235*H235,2)</f>
        <v>0</v>
      </c>
      <c r="BL235" s="23" t="s">
        <v>217</v>
      </c>
      <c r="BM235" s="23" t="s">
        <v>403</v>
      </c>
    </row>
    <row r="236" s="11" customFormat="1">
      <c r="B236" s="232"/>
      <c r="C236" s="233"/>
      <c r="D236" s="234" t="s">
        <v>139</v>
      </c>
      <c r="E236" s="235" t="s">
        <v>21</v>
      </c>
      <c r="F236" s="236" t="s">
        <v>404</v>
      </c>
      <c r="G236" s="233"/>
      <c r="H236" s="235" t="s">
        <v>21</v>
      </c>
      <c r="I236" s="237"/>
      <c r="J236" s="233"/>
      <c r="K236" s="233"/>
      <c r="L236" s="238"/>
      <c r="M236" s="239"/>
      <c r="N236" s="240"/>
      <c r="O236" s="240"/>
      <c r="P236" s="240"/>
      <c r="Q236" s="240"/>
      <c r="R236" s="240"/>
      <c r="S236" s="240"/>
      <c r="T236" s="241"/>
      <c r="AT236" s="242" t="s">
        <v>139</v>
      </c>
      <c r="AU236" s="242" t="s">
        <v>81</v>
      </c>
      <c r="AV236" s="11" t="s">
        <v>79</v>
      </c>
      <c r="AW236" s="11" t="s">
        <v>35</v>
      </c>
      <c r="AX236" s="11" t="s">
        <v>71</v>
      </c>
      <c r="AY236" s="242" t="s">
        <v>129</v>
      </c>
    </row>
    <row r="237" s="12" customFormat="1">
      <c r="B237" s="243"/>
      <c r="C237" s="244"/>
      <c r="D237" s="234" t="s">
        <v>139</v>
      </c>
      <c r="E237" s="245" t="s">
        <v>21</v>
      </c>
      <c r="F237" s="246" t="s">
        <v>243</v>
      </c>
      <c r="G237" s="244"/>
      <c r="H237" s="247">
        <v>22</v>
      </c>
      <c r="I237" s="248"/>
      <c r="J237" s="244"/>
      <c r="K237" s="244"/>
      <c r="L237" s="249"/>
      <c r="M237" s="250"/>
      <c r="N237" s="251"/>
      <c r="O237" s="251"/>
      <c r="P237" s="251"/>
      <c r="Q237" s="251"/>
      <c r="R237" s="251"/>
      <c r="S237" s="251"/>
      <c r="T237" s="252"/>
      <c r="AT237" s="253" t="s">
        <v>139</v>
      </c>
      <c r="AU237" s="253" t="s">
        <v>81</v>
      </c>
      <c r="AV237" s="12" t="s">
        <v>81</v>
      </c>
      <c r="AW237" s="12" t="s">
        <v>35</v>
      </c>
      <c r="AX237" s="12" t="s">
        <v>71</v>
      </c>
      <c r="AY237" s="253" t="s">
        <v>129</v>
      </c>
    </row>
    <row r="238" s="13" customFormat="1">
      <c r="B238" s="254"/>
      <c r="C238" s="255"/>
      <c r="D238" s="234" t="s">
        <v>139</v>
      </c>
      <c r="E238" s="256" t="s">
        <v>21</v>
      </c>
      <c r="F238" s="257" t="s">
        <v>142</v>
      </c>
      <c r="G238" s="255"/>
      <c r="H238" s="258">
        <v>22</v>
      </c>
      <c r="I238" s="259"/>
      <c r="J238" s="255"/>
      <c r="K238" s="255"/>
      <c r="L238" s="260"/>
      <c r="M238" s="261"/>
      <c r="N238" s="262"/>
      <c r="O238" s="262"/>
      <c r="P238" s="262"/>
      <c r="Q238" s="262"/>
      <c r="R238" s="262"/>
      <c r="S238" s="262"/>
      <c r="T238" s="263"/>
      <c r="AT238" s="264" t="s">
        <v>139</v>
      </c>
      <c r="AU238" s="264" t="s">
        <v>81</v>
      </c>
      <c r="AV238" s="13" t="s">
        <v>137</v>
      </c>
      <c r="AW238" s="13" t="s">
        <v>35</v>
      </c>
      <c r="AX238" s="13" t="s">
        <v>79</v>
      </c>
      <c r="AY238" s="264" t="s">
        <v>129</v>
      </c>
    </row>
    <row r="239" s="1" customFormat="1" ht="16.5" customHeight="1">
      <c r="B239" s="45"/>
      <c r="C239" s="220" t="s">
        <v>405</v>
      </c>
      <c r="D239" s="220" t="s">
        <v>132</v>
      </c>
      <c r="E239" s="221" t="s">
        <v>406</v>
      </c>
      <c r="F239" s="222" t="s">
        <v>407</v>
      </c>
      <c r="G239" s="223" t="s">
        <v>213</v>
      </c>
      <c r="H239" s="224">
        <v>18.609999999999999</v>
      </c>
      <c r="I239" s="225"/>
      <c r="J239" s="226">
        <f>ROUND(I239*H239,2)</f>
        <v>0</v>
      </c>
      <c r="K239" s="222" t="s">
        <v>136</v>
      </c>
      <c r="L239" s="71"/>
      <c r="M239" s="227" t="s">
        <v>21</v>
      </c>
      <c r="N239" s="228" t="s">
        <v>42</v>
      </c>
      <c r="O239" s="46"/>
      <c r="P239" s="229">
        <f>O239*H239</f>
        <v>0</v>
      </c>
      <c r="Q239" s="229">
        <v>1.0000000000000001E-05</v>
      </c>
      <c r="R239" s="229">
        <f>Q239*H239</f>
        <v>0.0001861</v>
      </c>
      <c r="S239" s="229">
        <v>0</v>
      </c>
      <c r="T239" s="230">
        <f>S239*H239</f>
        <v>0</v>
      </c>
      <c r="AR239" s="23" t="s">
        <v>217</v>
      </c>
      <c r="AT239" s="23" t="s">
        <v>132</v>
      </c>
      <c r="AU239" s="23" t="s">
        <v>81</v>
      </c>
      <c r="AY239" s="23" t="s">
        <v>129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23" t="s">
        <v>79</v>
      </c>
      <c r="BK239" s="231">
        <f>ROUND(I239*H239,2)</f>
        <v>0</v>
      </c>
      <c r="BL239" s="23" t="s">
        <v>217</v>
      </c>
      <c r="BM239" s="23" t="s">
        <v>408</v>
      </c>
    </row>
    <row r="240" s="11" customFormat="1">
      <c r="B240" s="232"/>
      <c r="C240" s="233"/>
      <c r="D240" s="234" t="s">
        <v>139</v>
      </c>
      <c r="E240" s="235" t="s">
        <v>21</v>
      </c>
      <c r="F240" s="236" t="s">
        <v>409</v>
      </c>
      <c r="G240" s="233"/>
      <c r="H240" s="235" t="s">
        <v>21</v>
      </c>
      <c r="I240" s="237"/>
      <c r="J240" s="233"/>
      <c r="K240" s="233"/>
      <c r="L240" s="238"/>
      <c r="M240" s="239"/>
      <c r="N240" s="240"/>
      <c r="O240" s="240"/>
      <c r="P240" s="240"/>
      <c r="Q240" s="240"/>
      <c r="R240" s="240"/>
      <c r="S240" s="240"/>
      <c r="T240" s="241"/>
      <c r="AT240" s="242" t="s">
        <v>139</v>
      </c>
      <c r="AU240" s="242" t="s">
        <v>81</v>
      </c>
      <c r="AV240" s="11" t="s">
        <v>79</v>
      </c>
      <c r="AW240" s="11" t="s">
        <v>35</v>
      </c>
      <c r="AX240" s="11" t="s">
        <v>71</v>
      </c>
      <c r="AY240" s="242" t="s">
        <v>129</v>
      </c>
    </row>
    <row r="241" s="12" customFormat="1">
      <c r="B241" s="243"/>
      <c r="C241" s="244"/>
      <c r="D241" s="234" t="s">
        <v>139</v>
      </c>
      <c r="E241" s="245" t="s">
        <v>21</v>
      </c>
      <c r="F241" s="246" t="s">
        <v>410</v>
      </c>
      <c r="G241" s="244"/>
      <c r="H241" s="247">
        <v>18.609999999999999</v>
      </c>
      <c r="I241" s="248"/>
      <c r="J241" s="244"/>
      <c r="K241" s="244"/>
      <c r="L241" s="249"/>
      <c r="M241" s="250"/>
      <c r="N241" s="251"/>
      <c r="O241" s="251"/>
      <c r="P241" s="251"/>
      <c r="Q241" s="251"/>
      <c r="R241" s="251"/>
      <c r="S241" s="251"/>
      <c r="T241" s="252"/>
      <c r="AT241" s="253" t="s">
        <v>139</v>
      </c>
      <c r="AU241" s="253" t="s">
        <v>81</v>
      </c>
      <c r="AV241" s="12" t="s">
        <v>81</v>
      </c>
      <c r="AW241" s="12" t="s">
        <v>35</v>
      </c>
      <c r="AX241" s="12" t="s">
        <v>71</v>
      </c>
      <c r="AY241" s="253" t="s">
        <v>129</v>
      </c>
    </row>
    <row r="242" s="13" customFormat="1">
      <c r="B242" s="254"/>
      <c r="C242" s="255"/>
      <c r="D242" s="234" t="s">
        <v>139</v>
      </c>
      <c r="E242" s="256" t="s">
        <v>21</v>
      </c>
      <c r="F242" s="257" t="s">
        <v>142</v>
      </c>
      <c r="G242" s="255"/>
      <c r="H242" s="258">
        <v>18.609999999999999</v>
      </c>
      <c r="I242" s="259"/>
      <c r="J242" s="255"/>
      <c r="K242" s="255"/>
      <c r="L242" s="260"/>
      <c r="M242" s="261"/>
      <c r="N242" s="262"/>
      <c r="O242" s="262"/>
      <c r="P242" s="262"/>
      <c r="Q242" s="262"/>
      <c r="R242" s="262"/>
      <c r="S242" s="262"/>
      <c r="T242" s="263"/>
      <c r="AT242" s="264" t="s">
        <v>139</v>
      </c>
      <c r="AU242" s="264" t="s">
        <v>81</v>
      </c>
      <c r="AV242" s="13" t="s">
        <v>137</v>
      </c>
      <c r="AW242" s="13" t="s">
        <v>35</v>
      </c>
      <c r="AX242" s="13" t="s">
        <v>79</v>
      </c>
      <c r="AY242" s="264" t="s">
        <v>129</v>
      </c>
    </row>
    <row r="243" s="1" customFormat="1" ht="16.5" customHeight="1">
      <c r="B243" s="45"/>
      <c r="C243" s="265" t="s">
        <v>411</v>
      </c>
      <c r="D243" s="265" t="s">
        <v>179</v>
      </c>
      <c r="E243" s="266" t="s">
        <v>412</v>
      </c>
      <c r="F243" s="267" t="s">
        <v>413</v>
      </c>
      <c r="G243" s="268" t="s">
        <v>213</v>
      </c>
      <c r="H243" s="269">
        <v>18.981999999999999</v>
      </c>
      <c r="I243" s="270"/>
      <c r="J243" s="271">
        <f>ROUND(I243*H243,2)</f>
        <v>0</v>
      </c>
      <c r="K243" s="267" t="s">
        <v>136</v>
      </c>
      <c r="L243" s="272"/>
      <c r="M243" s="273" t="s">
        <v>21</v>
      </c>
      <c r="N243" s="274" t="s">
        <v>42</v>
      </c>
      <c r="O243" s="46"/>
      <c r="P243" s="229">
        <f>O243*H243</f>
        <v>0</v>
      </c>
      <c r="Q243" s="229">
        <v>0.00020000000000000001</v>
      </c>
      <c r="R243" s="229">
        <f>Q243*H243</f>
        <v>0.0037964000000000001</v>
      </c>
      <c r="S243" s="229">
        <v>0</v>
      </c>
      <c r="T243" s="230">
        <f>S243*H243</f>
        <v>0</v>
      </c>
      <c r="AR243" s="23" t="s">
        <v>294</v>
      </c>
      <c r="AT243" s="23" t="s">
        <v>179</v>
      </c>
      <c r="AU243" s="23" t="s">
        <v>81</v>
      </c>
      <c r="AY243" s="23" t="s">
        <v>129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23" t="s">
        <v>79</v>
      </c>
      <c r="BK243" s="231">
        <f>ROUND(I243*H243,2)</f>
        <v>0</v>
      </c>
      <c r="BL243" s="23" t="s">
        <v>217</v>
      </c>
      <c r="BM243" s="23" t="s">
        <v>414</v>
      </c>
    </row>
    <row r="244" s="12" customFormat="1">
      <c r="B244" s="243"/>
      <c r="C244" s="244"/>
      <c r="D244" s="234" t="s">
        <v>139</v>
      </c>
      <c r="E244" s="244"/>
      <c r="F244" s="246" t="s">
        <v>415</v>
      </c>
      <c r="G244" s="244"/>
      <c r="H244" s="247">
        <v>18.981999999999999</v>
      </c>
      <c r="I244" s="248"/>
      <c r="J244" s="244"/>
      <c r="K244" s="244"/>
      <c r="L244" s="249"/>
      <c r="M244" s="250"/>
      <c r="N244" s="251"/>
      <c r="O244" s="251"/>
      <c r="P244" s="251"/>
      <c r="Q244" s="251"/>
      <c r="R244" s="251"/>
      <c r="S244" s="251"/>
      <c r="T244" s="252"/>
      <c r="AT244" s="253" t="s">
        <v>139</v>
      </c>
      <c r="AU244" s="253" t="s">
        <v>81</v>
      </c>
      <c r="AV244" s="12" t="s">
        <v>81</v>
      </c>
      <c r="AW244" s="12" t="s">
        <v>6</v>
      </c>
      <c r="AX244" s="12" t="s">
        <v>79</v>
      </c>
      <c r="AY244" s="253" t="s">
        <v>129</v>
      </c>
    </row>
    <row r="245" s="1" customFormat="1" ht="38.25" customHeight="1">
      <c r="B245" s="45"/>
      <c r="C245" s="220" t="s">
        <v>416</v>
      </c>
      <c r="D245" s="220" t="s">
        <v>132</v>
      </c>
      <c r="E245" s="221" t="s">
        <v>417</v>
      </c>
      <c r="F245" s="222" t="s">
        <v>418</v>
      </c>
      <c r="G245" s="223" t="s">
        <v>135</v>
      </c>
      <c r="H245" s="224">
        <v>0.070000000000000007</v>
      </c>
      <c r="I245" s="225"/>
      <c r="J245" s="226">
        <f>ROUND(I245*H245,2)</f>
        <v>0</v>
      </c>
      <c r="K245" s="222" t="s">
        <v>136</v>
      </c>
      <c r="L245" s="71"/>
      <c r="M245" s="227" t="s">
        <v>21</v>
      </c>
      <c r="N245" s="228" t="s">
        <v>42</v>
      </c>
      <c r="O245" s="46"/>
      <c r="P245" s="229">
        <f>O245*H245</f>
        <v>0</v>
      </c>
      <c r="Q245" s="229">
        <v>0</v>
      </c>
      <c r="R245" s="229">
        <f>Q245*H245</f>
        <v>0</v>
      </c>
      <c r="S245" s="229">
        <v>0</v>
      </c>
      <c r="T245" s="230">
        <f>S245*H245</f>
        <v>0</v>
      </c>
      <c r="AR245" s="23" t="s">
        <v>217</v>
      </c>
      <c r="AT245" s="23" t="s">
        <v>132</v>
      </c>
      <c r="AU245" s="23" t="s">
        <v>81</v>
      </c>
      <c r="AY245" s="23" t="s">
        <v>129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23" t="s">
        <v>79</v>
      </c>
      <c r="BK245" s="231">
        <f>ROUND(I245*H245,2)</f>
        <v>0</v>
      </c>
      <c r="BL245" s="23" t="s">
        <v>217</v>
      </c>
      <c r="BM245" s="23" t="s">
        <v>419</v>
      </c>
    </row>
    <row r="246" s="10" customFormat="1" ht="29.88" customHeight="1">
      <c r="B246" s="204"/>
      <c r="C246" s="205"/>
      <c r="D246" s="206" t="s">
        <v>70</v>
      </c>
      <c r="E246" s="218" t="s">
        <v>420</v>
      </c>
      <c r="F246" s="218" t="s">
        <v>421</v>
      </c>
      <c r="G246" s="205"/>
      <c r="H246" s="205"/>
      <c r="I246" s="208"/>
      <c r="J246" s="219">
        <f>BK246</f>
        <v>0</v>
      </c>
      <c r="K246" s="205"/>
      <c r="L246" s="210"/>
      <c r="M246" s="211"/>
      <c r="N246" s="212"/>
      <c r="O246" s="212"/>
      <c r="P246" s="213">
        <f>SUM(P247:P260)</f>
        <v>0</v>
      </c>
      <c r="Q246" s="212"/>
      <c r="R246" s="213">
        <f>SUM(R247:R260)</f>
        <v>0.0015416599999999998</v>
      </c>
      <c r="S246" s="212"/>
      <c r="T246" s="214">
        <f>SUM(T247:T260)</f>
        <v>0</v>
      </c>
      <c r="AR246" s="215" t="s">
        <v>81</v>
      </c>
      <c r="AT246" s="216" t="s">
        <v>70</v>
      </c>
      <c r="AU246" s="216" t="s">
        <v>79</v>
      </c>
      <c r="AY246" s="215" t="s">
        <v>129</v>
      </c>
      <c r="BK246" s="217">
        <f>SUM(BK247:BK260)</f>
        <v>0</v>
      </c>
    </row>
    <row r="247" s="1" customFormat="1" ht="16.5" customHeight="1">
      <c r="B247" s="45"/>
      <c r="C247" s="220" t="s">
        <v>422</v>
      </c>
      <c r="D247" s="220" t="s">
        <v>132</v>
      </c>
      <c r="E247" s="221" t="s">
        <v>423</v>
      </c>
      <c r="F247" s="222" t="s">
        <v>424</v>
      </c>
      <c r="G247" s="223" t="s">
        <v>145</v>
      </c>
      <c r="H247" s="224">
        <v>7.2969999999999997</v>
      </c>
      <c r="I247" s="225"/>
      <c r="J247" s="226">
        <f>ROUND(I247*H247,2)</f>
        <v>0</v>
      </c>
      <c r="K247" s="222" t="s">
        <v>136</v>
      </c>
      <c r="L247" s="71"/>
      <c r="M247" s="227" t="s">
        <v>21</v>
      </c>
      <c r="N247" s="228" t="s">
        <v>42</v>
      </c>
      <c r="O247" s="46"/>
      <c r="P247" s="229">
        <f>O247*H247</f>
        <v>0</v>
      </c>
      <c r="Q247" s="229">
        <v>0.00013999999999999999</v>
      </c>
      <c r="R247" s="229">
        <f>Q247*H247</f>
        <v>0.0010215799999999998</v>
      </c>
      <c r="S247" s="229">
        <v>0</v>
      </c>
      <c r="T247" s="230">
        <f>S247*H247</f>
        <v>0</v>
      </c>
      <c r="AR247" s="23" t="s">
        <v>217</v>
      </c>
      <c r="AT247" s="23" t="s">
        <v>132</v>
      </c>
      <c r="AU247" s="23" t="s">
        <v>81</v>
      </c>
      <c r="AY247" s="23" t="s">
        <v>129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23" t="s">
        <v>79</v>
      </c>
      <c r="BK247" s="231">
        <f>ROUND(I247*H247,2)</f>
        <v>0</v>
      </c>
      <c r="BL247" s="23" t="s">
        <v>217</v>
      </c>
      <c r="BM247" s="23" t="s">
        <v>425</v>
      </c>
    </row>
    <row r="248" s="11" customFormat="1">
      <c r="B248" s="232"/>
      <c r="C248" s="233"/>
      <c r="D248" s="234" t="s">
        <v>139</v>
      </c>
      <c r="E248" s="235" t="s">
        <v>21</v>
      </c>
      <c r="F248" s="236" t="s">
        <v>426</v>
      </c>
      <c r="G248" s="233"/>
      <c r="H248" s="235" t="s">
        <v>21</v>
      </c>
      <c r="I248" s="237"/>
      <c r="J248" s="233"/>
      <c r="K248" s="233"/>
      <c r="L248" s="238"/>
      <c r="M248" s="239"/>
      <c r="N248" s="240"/>
      <c r="O248" s="240"/>
      <c r="P248" s="240"/>
      <c r="Q248" s="240"/>
      <c r="R248" s="240"/>
      <c r="S248" s="240"/>
      <c r="T248" s="241"/>
      <c r="AT248" s="242" t="s">
        <v>139</v>
      </c>
      <c r="AU248" s="242" t="s">
        <v>81</v>
      </c>
      <c r="AV248" s="11" t="s">
        <v>79</v>
      </c>
      <c r="AW248" s="11" t="s">
        <v>35</v>
      </c>
      <c r="AX248" s="11" t="s">
        <v>71</v>
      </c>
      <c r="AY248" s="242" t="s">
        <v>129</v>
      </c>
    </row>
    <row r="249" s="12" customFormat="1">
      <c r="B249" s="243"/>
      <c r="C249" s="244"/>
      <c r="D249" s="234" t="s">
        <v>139</v>
      </c>
      <c r="E249" s="245" t="s">
        <v>21</v>
      </c>
      <c r="F249" s="246" t="s">
        <v>427</v>
      </c>
      <c r="G249" s="244"/>
      <c r="H249" s="247">
        <v>5.1299999999999999</v>
      </c>
      <c r="I249" s="248"/>
      <c r="J249" s="244"/>
      <c r="K249" s="244"/>
      <c r="L249" s="249"/>
      <c r="M249" s="250"/>
      <c r="N249" s="251"/>
      <c r="O249" s="251"/>
      <c r="P249" s="251"/>
      <c r="Q249" s="251"/>
      <c r="R249" s="251"/>
      <c r="S249" s="251"/>
      <c r="T249" s="252"/>
      <c r="AT249" s="253" t="s">
        <v>139</v>
      </c>
      <c r="AU249" s="253" t="s">
        <v>81</v>
      </c>
      <c r="AV249" s="12" t="s">
        <v>81</v>
      </c>
      <c r="AW249" s="12" t="s">
        <v>35</v>
      </c>
      <c r="AX249" s="12" t="s">
        <v>71</v>
      </c>
      <c r="AY249" s="253" t="s">
        <v>129</v>
      </c>
    </row>
    <row r="250" s="11" customFormat="1">
      <c r="B250" s="232"/>
      <c r="C250" s="233"/>
      <c r="D250" s="234" t="s">
        <v>139</v>
      </c>
      <c r="E250" s="235" t="s">
        <v>21</v>
      </c>
      <c r="F250" s="236" t="s">
        <v>428</v>
      </c>
      <c r="G250" s="233"/>
      <c r="H250" s="235" t="s">
        <v>21</v>
      </c>
      <c r="I250" s="237"/>
      <c r="J250" s="233"/>
      <c r="K250" s="233"/>
      <c r="L250" s="238"/>
      <c r="M250" s="239"/>
      <c r="N250" s="240"/>
      <c r="O250" s="240"/>
      <c r="P250" s="240"/>
      <c r="Q250" s="240"/>
      <c r="R250" s="240"/>
      <c r="S250" s="240"/>
      <c r="T250" s="241"/>
      <c r="AT250" s="242" t="s">
        <v>139</v>
      </c>
      <c r="AU250" s="242" t="s">
        <v>81</v>
      </c>
      <c r="AV250" s="11" t="s">
        <v>79</v>
      </c>
      <c r="AW250" s="11" t="s">
        <v>35</v>
      </c>
      <c r="AX250" s="11" t="s">
        <v>71</v>
      </c>
      <c r="AY250" s="242" t="s">
        <v>129</v>
      </c>
    </row>
    <row r="251" s="12" customFormat="1">
      <c r="B251" s="243"/>
      <c r="C251" s="244"/>
      <c r="D251" s="234" t="s">
        <v>139</v>
      </c>
      <c r="E251" s="245" t="s">
        <v>21</v>
      </c>
      <c r="F251" s="246" t="s">
        <v>429</v>
      </c>
      <c r="G251" s="244"/>
      <c r="H251" s="247">
        <v>2.1669999999999998</v>
      </c>
      <c r="I251" s="248"/>
      <c r="J251" s="244"/>
      <c r="K251" s="244"/>
      <c r="L251" s="249"/>
      <c r="M251" s="250"/>
      <c r="N251" s="251"/>
      <c r="O251" s="251"/>
      <c r="P251" s="251"/>
      <c r="Q251" s="251"/>
      <c r="R251" s="251"/>
      <c r="S251" s="251"/>
      <c r="T251" s="252"/>
      <c r="AT251" s="253" t="s">
        <v>139</v>
      </c>
      <c r="AU251" s="253" t="s">
        <v>81</v>
      </c>
      <c r="AV251" s="12" t="s">
        <v>81</v>
      </c>
      <c r="AW251" s="12" t="s">
        <v>35</v>
      </c>
      <c r="AX251" s="12" t="s">
        <v>71</v>
      </c>
      <c r="AY251" s="253" t="s">
        <v>129</v>
      </c>
    </row>
    <row r="252" s="13" customFormat="1">
      <c r="B252" s="254"/>
      <c r="C252" s="255"/>
      <c r="D252" s="234" t="s">
        <v>139</v>
      </c>
      <c r="E252" s="256" t="s">
        <v>21</v>
      </c>
      <c r="F252" s="257" t="s">
        <v>142</v>
      </c>
      <c r="G252" s="255"/>
      <c r="H252" s="258">
        <v>7.2969999999999997</v>
      </c>
      <c r="I252" s="259"/>
      <c r="J252" s="255"/>
      <c r="K252" s="255"/>
      <c r="L252" s="260"/>
      <c r="M252" s="261"/>
      <c r="N252" s="262"/>
      <c r="O252" s="262"/>
      <c r="P252" s="262"/>
      <c r="Q252" s="262"/>
      <c r="R252" s="262"/>
      <c r="S252" s="262"/>
      <c r="T252" s="263"/>
      <c r="AT252" s="264" t="s">
        <v>139</v>
      </c>
      <c r="AU252" s="264" t="s">
        <v>81</v>
      </c>
      <c r="AV252" s="13" t="s">
        <v>137</v>
      </c>
      <c r="AW252" s="13" t="s">
        <v>35</v>
      </c>
      <c r="AX252" s="13" t="s">
        <v>79</v>
      </c>
      <c r="AY252" s="264" t="s">
        <v>129</v>
      </c>
    </row>
    <row r="253" s="1" customFormat="1" ht="16.5" customHeight="1">
      <c r="B253" s="45"/>
      <c r="C253" s="220" t="s">
        <v>430</v>
      </c>
      <c r="D253" s="220" t="s">
        <v>132</v>
      </c>
      <c r="E253" s="221" t="s">
        <v>431</v>
      </c>
      <c r="F253" s="222" t="s">
        <v>432</v>
      </c>
      <c r="G253" s="223" t="s">
        <v>145</v>
      </c>
      <c r="H253" s="224">
        <v>2.1669999999999998</v>
      </c>
      <c r="I253" s="225"/>
      <c r="J253" s="226">
        <f>ROUND(I253*H253,2)</f>
        <v>0</v>
      </c>
      <c r="K253" s="222" t="s">
        <v>136</v>
      </c>
      <c r="L253" s="71"/>
      <c r="M253" s="227" t="s">
        <v>21</v>
      </c>
      <c r="N253" s="228" t="s">
        <v>42</v>
      </c>
      <c r="O253" s="46"/>
      <c r="P253" s="229">
        <f>O253*H253</f>
        <v>0</v>
      </c>
      <c r="Q253" s="229">
        <v>0.00012</v>
      </c>
      <c r="R253" s="229">
        <f>Q253*H253</f>
        <v>0.00026004000000000001</v>
      </c>
      <c r="S253" s="229">
        <v>0</v>
      </c>
      <c r="T253" s="230">
        <f>S253*H253</f>
        <v>0</v>
      </c>
      <c r="AR253" s="23" t="s">
        <v>217</v>
      </c>
      <c r="AT253" s="23" t="s">
        <v>132</v>
      </c>
      <c r="AU253" s="23" t="s">
        <v>81</v>
      </c>
      <c r="AY253" s="23" t="s">
        <v>129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23" t="s">
        <v>79</v>
      </c>
      <c r="BK253" s="231">
        <f>ROUND(I253*H253,2)</f>
        <v>0</v>
      </c>
      <c r="BL253" s="23" t="s">
        <v>217</v>
      </c>
      <c r="BM253" s="23" t="s">
        <v>433</v>
      </c>
    </row>
    <row r="254" s="11" customFormat="1">
      <c r="B254" s="232"/>
      <c r="C254" s="233"/>
      <c r="D254" s="234" t="s">
        <v>139</v>
      </c>
      <c r="E254" s="235" t="s">
        <v>21</v>
      </c>
      <c r="F254" s="236" t="s">
        <v>434</v>
      </c>
      <c r="G254" s="233"/>
      <c r="H254" s="235" t="s">
        <v>21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AT254" s="242" t="s">
        <v>139</v>
      </c>
      <c r="AU254" s="242" t="s">
        <v>81</v>
      </c>
      <c r="AV254" s="11" t="s">
        <v>79</v>
      </c>
      <c r="AW254" s="11" t="s">
        <v>35</v>
      </c>
      <c r="AX254" s="11" t="s">
        <v>71</v>
      </c>
      <c r="AY254" s="242" t="s">
        <v>129</v>
      </c>
    </row>
    <row r="255" s="12" customFormat="1">
      <c r="B255" s="243"/>
      <c r="C255" s="244"/>
      <c r="D255" s="234" t="s">
        <v>139</v>
      </c>
      <c r="E255" s="245" t="s">
        <v>21</v>
      </c>
      <c r="F255" s="246" t="s">
        <v>429</v>
      </c>
      <c r="G255" s="244"/>
      <c r="H255" s="247">
        <v>2.1669999999999998</v>
      </c>
      <c r="I255" s="248"/>
      <c r="J255" s="244"/>
      <c r="K255" s="244"/>
      <c r="L255" s="249"/>
      <c r="M255" s="250"/>
      <c r="N255" s="251"/>
      <c r="O255" s="251"/>
      <c r="P255" s="251"/>
      <c r="Q255" s="251"/>
      <c r="R255" s="251"/>
      <c r="S255" s="251"/>
      <c r="T255" s="252"/>
      <c r="AT255" s="253" t="s">
        <v>139</v>
      </c>
      <c r="AU255" s="253" t="s">
        <v>81</v>
      </c>
      <c r="AV255" s="12" t="s">
        <v>81</v>
      </c>
      <c r="AW255" s="12" t="s">
        <v>35</v>
      </c>
      <c r="AX255" s="12" t="s">
        <v>71</v>
      </c>
      <c r="AY255" s="253" t="s">
        <v>129</v>
      </c>
    </row>
    <row r="256" s="13" customFormat="1">
      <c r="B256" s="254"/>
      <c r="C256" s="255"/>
      <c r="D256" s="234" t="s">
        <v>139</v>
      </c>
      <c r="E256" s="256" t="s">
        <v>21</v>
      </c>
      <c r="F256" s="257" t="s">
        <v>142</v>
      </c>
      <c r="G256" s="255"/>
      <c r="H256" s="258">
        <v>2.1669999999999998</v>
      </c>
      <c r="I256" s="259"/>
      <c r="J256" s="255"/>
      <c r="K256" s="255"/>
      <c r="L256" s="260"/>
      <c r="M256" s="261"/>
      <c r="N256" s="262"/>
      <c r="O256" s="262"/>
      <c r="P256" s="262"/>
      <c r="Q256" s="262"/>
      <c r="R256" s="262"/>
      <c r="S256" s="262"/>
      <c r="T256" s="263"/>
      <c r="AT256" s="264" t="s">
        <v>139</v>
      </c>
      <c r="AU256" s="264" t="s">
        <v>81</v>
      </c>
      <c r="AV256" s="13" t="s">
        <v>137</v>
      </c>
      <c r="AW256" s="13" t="s">
        <v>35</v>
      </c>
      <c r="AX256" s="13" t="s">
        <v>79</v>
      </c>
      <c r="AY256" s="264" t="s">
        <v>129</v>
      </c>
    </row>
    <row r="257" s="1" customFormat="1" ht="25.5" customHeight="1">
      <c r="B257" s="45"/>
      <c r="C257" s="220" t="s">
        <v>435</v>
      </c>
      <c r="D257" s="220" t="s">
        <v>132</v>
      </c>
      <c r="E257" s="221" t="s">
        <v>436</v>
      </c>
      <c r="F257" s="222" t="s">
        <v>437</v>
      </c>
      <c r="G257" s="223" t="s">
        <v>145</v>
      </c>
      <c r="H257" s="224">
        <v>2.1669999999999998</v>
      </c>
      <c r="I257" s="225"/>
      <c r="J257" s="226">
        <f>ROUND(I257*H257,2)</f>
        <v>0</v>
      </c>
      <c r="K257" s="222" t="s">
        <v>136</v>
      </c>
      <c r="L257" s="71"/>
      <c r="M257" s="227" t="s">
        <v>21</v>
      </c>
      <c r="N257" s="228" t="s">
        <v>42</v>
      </c>
      <c r="O257" s="46"/>
      <c r="P257" s="229">
        <f>O257*H257</f>
        <v>0</v>
      </c>
      <c r="Q257" s="229">
        <v>0.00012</v>
      </c>
      <c r="R257" s="229">
        <f>Q257*H257</f>
        <v>0.00026004000000000001</v>
      </c>
      <c r="S257" s="229">
        <v>0</v>
      </c>
      <c r="T257" s="230">
        <f>S257*H257</f>
        <v>0</v>
      </c>
      <c r="AR257" s="23" t="s">
        <v>217</v>
      </c>
      <c r="AT257" s="23" t="s">
        <v>132</v>
      </c>
      <c r="AU257" s="23" t="s">
        <v>81</v>
      </c>
      <c r="AY257" s="23" t="s">
        <v>129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23" t="s">
        <v>79</v>
      </c>
      <c r="BK257" s="231">
        <f>ROUND(I257*H257,2)</f>
        <v>0</v>
      </c>
      <c r="BL257" s="23" t="s">
        <v>217</v>
      </c>
      <c r="BM257" s="23" t="s">
        <v>438</v>
      </c>
    </row>
    <row r="258" s="11" customFormat="1">
      <c r="B258" s="232"/>
      <c r="C258" s="233"/>
      <c r="D258" s="234" t="s">
        <v>139</v>
      </c>
      <c r="E258" s="235" t="s">
        <v>21</v>
      </c>
      <c r="F258" s="236" t="s">
        <v>434</v>
      </c>
      <c r="G258" s="233"/>
      <c r="H258" s="235" t="s">
        <v>21</v>
      </c>
      <c r="I258" s="237"/>
      <c r="J258" s="233"/>
      <c r="K258" s="233"/>
      <c r="L258" s="238"/>
      <c r="M258" s="239"/>
      <c r="N258" s="240"/>
      <c r="O258" s="240"/>
      <c r="P258" s="240"/>
      <c r="Q258" s="240"/>
      <c r="R258" s="240"/>
      <c r="S258" s="240"/>
      <c r="T258" s="241"/>
      <c r="AT258" s="242" t="s">
        <v>139</v>
      </c>
      <c r="AU258" s="242" t="s">
        <v>81</v>
      </c>
      <c r="AV258" s="11" t="s">
        <v>79</v>
      </c>
      <c r="AW258" s="11" t="s">
        <v>35</v>
      </c>
      <c r="AX258" s="11" t="s">
        <v>71</v>
      </c>
      <c r="AY258" s="242" t="s">
        <v>129</v>
      </c>
    </row>
    <row r="259" s="12" customFormat="1">
      <c r="B259" s="243"/>
      <c r="C259" s="244"/>
      <c r="D259" s="234" t="s">
        <v>139</v>
      </c>
      <c r="E259" s="245" t="s">
        <v>21</v>
      </c>
      <c r="F259" s="246" t="s">
        <v>429</v>
      </c>
      <c r="G259" s="244"/>
      <c r="H259" s="247">
        <v>2.1669999999999998</v>
      </c>
      <c r="I259" s="248"/>
      <c r="J259" s="244"/>
      <c r="K259" s="244"/>
      <c r="L259" s="249"/>
      <c r="M259" s="250"/>
      <c r="N259" s="251"/>
      <c r="O259" s="251"/>
      <c r="P259" s="251"/>
      <c r="Q259" s="251"/>
      <c r="R259" s="251"/>
      <c r="S259" s="251"/>
      <c r="T259" s="252"/>
      <c r="AT259" s="253" t="s">
        <v>139</v>
      </c>
      <c r="AU259" s="253" t="s">
        <v>81</v>
      </c>
      <c r="AV259" s="12" t="s">
        <v>81</v>
      </c>
      <c r="AW259" s="12" t="s">
        <v>35</v>
      </c>
      <c r="AX259" s="12" t="s">
        <v>71</v>
      </c>
      <c r="AY259" s="253" t="s">
        <v>129</v>
      </c>
    </row>
    <row r="260" s="13" customFormat="1">
      <c r="B260" s="254"/>
      <c r="C260" s="255"/>
      <c r="D260" s="234" t="s">
        <v>139</v>
      </c>
      <c r="E260" s="256" t="s">
        <v>21</v>
      </c>
      <c r="F260" s="257" t="s">
        <v>142</v>
      </c>
      <c r="G260" s="255"/>
      <c r="H260" s="258">
        <v>2.1669999999999998</v>
      </c>
      <c r="I260" s="259"/>
      <c r="J260" s="255"/>
      <c r="K260" s="255"/>
      <c r="L260" s="260"/>
      <c r="M260" s="261"/>
      <c r="N260" s="262"/>
      <c r="O260" s="262"/>
      <c r="P260" s="262"/>
      <c r="Q260" s="262"/>
      <c r="R260" s="262"/>
      <c r="S260" s="262"/>
      <c r="T260" s="263"/>
      <c r="AT260" s="264" t="s">
        <v>139</v>
      </c>
      <c r="AU260" s="264" t="s">
        <v>81</v>
      </c>
      <c r="AV260" s="13" t="s">
        <v>137</v>
      </c>
      <c r="AW260" s="13" t="s">
        <v>35</v>
      </c>
      <c r="AX260" s="13" t="s">
        <v>79</v>
      </c>
      <c r="AY260" s="264" t="s">
        <v>129</v>
      </c>
    </row>
    <row r="261" s="10" customFormat="1" ht="29.88" customHeight="1">
      <c r="B261" s="204"/>
      <c r="C261" s="205"/>
      <c r="D261" s="206" t="s">
        <v>70</v>
      </c>
      <c r="E261" s="218" t="s">
        <v>439</v>
      </c>
      <c r="F261" s="218" t="s">
        <v>440</v>
      </c>
      <c r="G261" s="205"/>
      <c r="H261" s="205"/>
      <c r="I261" s="208"/>
      <c r="J261" s="219">
        <f>BK261</f>
        <v>0</v>
      </c>
      <c r="K261" s="205"/>
      <c r="L261" s="210"/>
      <c r="M261" s="211"/>
      <c r="N261" s="212"/>
      <c r="O261" s="212"/>
      <c r="P261" s="213">
        <f>SUM(P262:P269)</f>
        <v>0</v>
      </c>
      <c r="Q261" s="212"/>
      <c r="R261" s="213">
        <f>SUM(R262:R269)</f>
        <v>0.16958499999999999</v>
      </c>
      <c r="S261" s="212"/>
      <c r="T261" s="214">
        <f>SUM(T262:T269)</f>
        <v>0.035129199999999999</v>
      </c>
      <c r="AR261" s="215" t="s">
        <v>81</v>
      </c>
      <c r="AT261" s="216" t="s">
        <v>70</v>
      </c>
      <c r="AU261" s="216" t="s">
        <v>79</v>
      </c>
      <c r="AY261" s="215" t="s">
        <v>129</v>
      </c>
      <c r="BK261" s="217">
        <f>SUM(BK262:BK269)</f>
        <v>0</v>
      </c>
    </row>
    <row r="262" s="1" customFormat="1" ht="16.5" customHeight="1">
      <c r="B262" s="45"/>
      <c r="C262" s="220" t="s">
        <v>441</v>
      </c>
      <c r="D262" s="220" t="s">
        <v>132</v>
      </c>
      <c r="E262" s="221" t="s">
        <v>442</v>
      </c>
      <c r="F262" s="222" t="s">
        <v>443</v>
      </c>
      <c r="G262" s="223" t="s">
        <v>145</v>
      </c>
      <c r="H262" s="224">
        <v>113.31999999999999</v>
      </c>
      <c r="I262" s="225"/>
      <c r="J262" s="226">
        <f>ROUND(I262*H262,2)</f>
        <v>0</v>
      </c>
      <c r="K262" s="222" t="s">
        <v>136</v>
      </c>
      <c r="L262" s="71"/>
      <c r="M262" s="227" t="s">
        <v>21</v>
      </c>
      <c r="N262" s="228" t="s">
        <v>42</v>
      </c>
      <c r="O262" s="46"/>
      <c r="P262" s="229">
        <f>O262*H262</f>
        <v>0</v>
      </c>
      <c r="Q262" s="229">
        <v>0.001</v>
      </c>
      <c r="R262" s="229">
        <f>Q262*H262</f>
        <v>0.11331999999999999</v>
      </c>
      <c r="S262" s="229">
        <v>0.00031</v>
      </c>
      <c r="T262" s="230">
        <f>S262*H262</f>
        <v>0.035129199999999999</v>
      </c>
      <c r="AR262" s="23" t="s">
        <v>217</v>
      </c>
      <c r="AT262" s="23" t="s">
        <v>132</v>
      </c>
      <c r="AU262" s="23" t="s">
        <v>81</v>
      </c>
      <c r="AY262" s="23" t="s">
        <v>129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23" t="s">
        <v>79</v>
      </c>
      <c r="BK262" s="231">
        <f>ROUND(I262*H262,2)</f>
        <v>0</v>
      </c>
      <c r="BL262" s="23" t="s">
        <v>217</v>
      </c>
      <c r="BM262" s="23" t="s">
        <v>444</v>
      </c>
    </row>
    <row r="263" s="11" customFormat="1">
      <c r="B263" s="232"/>
      <c r="C263" s="233"/>
      <c r="D263" s="234" t="s">
        <v>139</v>
      </c>
      <c r="E263" s="235" t="s">
        <v>21</v>
      </c>
      <c r="F263" s="236" t="s">
        <v>445</v>
      </c>
      <c r="G263" s="233"/>
      <c r="H263" s="235" t="s">
        <v>21</v>
      </c>
      <c r="I263" s="237"/>
      <c r="J263" s="233"/>
      <c r="K263" s="233"/>
      <c r="L263" s="238"/>
      <c r="M263" s="239"/>
      <c r="N263" s="240"/>
      <c r="O263" s="240"/>
      <c r="P263" s="240"/>
      <c r="Q263" s="240"/>
      <c r="R263" s="240"/>
      <c r="S263" s="240"/>
      <c r="T263" s="241"/>
      <c r="AT263" s="242" t="s">
        <v>139</v>
      </c>
      <c r="AU263" s="242" t="s">
        <v>81</v>
      </c>
      <c r="AV263" s="11" t="s">
        <v>79</v>
      </c>
      <c r="AW263" s="11" t="s">
        <v>35</v>
      </c>
      <c r="AX263" s="11" t="s">
        <v>71</v>
      </c>
      <c r="AY263" s="242" t="s">
        <v>129</v>
      </c>
    </row>
    <row r="264" s="12" customFormat="1">
      <c r="B264" s="243"/>
      <c r="C264" s="244"/>
      <c r="D264" s="234" t="s">
        <v>139</v>
      </c>
      <c r="E264" s="245" t="s">
        <v>21</v>
      </c>
      <c r="F264" s="246" t="s">
        <v>446</v>
      </c>
      <c r="G264" s="244"/>
      <c r="H264" s="247">
        <v>88</v>
      </c>
      <c r="I264" s="248"/>
      <c r="J264" s="244"/>
      <c r="K264" s="244"/>
      <c r="L264" s="249"/>
      <c r="M264" s="250"/>
      <c r="N264" s="251"/>
      <c r="O264" s="251"/>
      <c r="P264" s="251"/>
      <c r="Q264" s="251"/>
      <c r="R264" s="251"/>
      <c r="S264" s="251"/>
      <c r="T264" s="252"/>
      <c r="AT264" s="253" t="s">
        <v>139</v>
      </c>
      <c r="AU264" s="253" t="s">
        <v>81</v>
      </c>
      <c r="AV264" s="12" t="s">
        <v>81</v>
      </c>
      <c r="AW264" s="12" t="s">
        <v>35</v>
      </c>
      <c r="AX264" s="12" t="s">
        <v>71</v>
      </c>
      <c r="AY264" s="253" t="s">
        <v>129</v>
      </c>
    </row>
    <row r="265" s="12" customFormat="1">
      <c r="B265" s="243"/>
      <c r="C265" s="244"/>
      <c r="D265" s="234" t="s">
        <v>139</v>
      </c>
      <c r="E265" s="245" t="s">
        <v>21</v>
      </c>
      <c r="F265" s="246" t="s">
        <v>447</v>
      </c>
      <c r="G265" s="244"/>
      <c r="H265" s="247">
        <v>25.32</v>
      </c>
      <c r="I265" s="248"/>
      <c r="J265" s="244"/>
      <c r="K265" s="244"/>
      <c r="L265" s="249"/>
      <c r="M265" s="250"/>
      <c r="N265" s="251"/>
      <c r="O265" s="251"/>
      <c r="P265" s="251"/>
      <c r="Q265" s="251"/>
      <c r="R265" s="251"/>
      <c r="S265" s="251"/>
      <c r="T265" s="252"/>
      <c r="AT265" s="253" t="s">
        <v>139</v>
      </c>
      <c r="AU265" s="253" t="s">
        <v>81</v>
      </c>
      <c r="AV265" s="12" t="s">
        <v>81</v>
      </c>
      <c r="AW265" s="12" t="s">
        <v>35</v>
      </c>
      <c r="AX265" s="12" t="s">
        <v>71</v>
      </c>
      <c r="AY265" s="253" t="s">
        <v>129</v>
      </c>
    </row>
    <row r="266" s="13" customFormat="1">
      <c r="B266" s="254"/>
      <c r="C266" s="255"/>
      <c r="D266" s="234" t="s">
        <v>139</v>
      </c>
      <c r="E266" s="256" t="s">
        <v>21</v>
      </c>
      <c r="F266" s="257" t="s">
        <v>142</v>
      </c>
      <c r="G266" s="255"/>
      <c r="H266" s="258">
        <v>113.31999999999999</v>
      </c>
      <c r="I266" s="259"/>
      <c r="J266" s="255"/>
      <c r="K266" s="255"/>
      <c r="L266" s="260"/>
      <c r="M266" s="261"/>
      <c r="N266" s="262"/>
      <c r="O266" s="262"/>
      <c r="P266" s="262"/>
      <c r="Q266" s="262"/>
      <c r="R266" s="262"/>
      <c r="S266" s="262"/>
      <c r="T266" s="263"/>
      <c r="AT266" s="264" t="s">
        <v>139</v>
      </c>
      <c r="AU266" s="264" t="s">
        <v>81</v>
      </c>
      <c r="AV266" s="13" t="s">
        <v>137</v>
      </c>
      <c r="AW266" s="13" t="s">
        <v>35</v>
      </c>
      <c r="AX266" s="13" t="s">
        <v>79</v>
      </c>
      <c r="AY266" s="264" t="s">
        <v>129</v>
      </c>
    </row>
    <row r="267" s="1" customFormat="1" ht="16.5" customHeight="1">
      <c r="B267" s="45"/>
      <c r="C267" s="220" t="s">
        <v>448</v>
      </c>
      <c r="D267" s="220" t="s">
        <v>132</v>
      </c>
      <c r="E267" s="221" t="s">
        <v>449</v>
      </c>
      <c r="F267" s="222" t="s">
        <v>450</v>
      </c>
      <c r="G267" s="223" t="s">
        <v>145</v>
      </c>
      <c r="H267" s="224">
        <v>113.31999999999999</v>
      </c>
      <c r="I267" s="225"/>
      <c r="J267" s="226">
        <f>ROUND(I267*H267,2)</f>
        <v>0</v>
      </c>
      <c r="K267" s="222" t="s">
        <v>136</v>
      </c>
      <c r="L267" s="71"/>
      <c r="M267" s="227" t="s">
        <v>21</v>
      </c>
      <c r="N267" s="228" t="s">
        <v>42</v>
      </c>
      <c r="O267" s="46"/>
      <c r="P267" s="229">
        <f>O267*H267</f>
        <v>0</v>
      </c>
      <c r="Q267" s="229">
        <v>0</v>
      </c>
      <c r="R267" s="229">
        <f>Q267*H267</f>
        <v>0</v>
      </c>
      <c r="S267" s="229">
        <v>0</v>
      </c>
      <c r="T267" s="230">
        <f>S267*H267</f>
        <v>0</v>
      </c>
      <c r="AR267" s="23" t="s">
        <v>217</v>
      </c>
      <c r="AT267" s="23" t="s">
        <v>132</v>
      </c>
      <c r="AU267" s="23" t="s">
        <v>81</v>
      </c>
      <c r="AY267" s="23" t="s">
        <v>129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23" t="s">
        <v>79</v>
      </c>
      <c r="BK267" s="231">
        <f>ROUND(I267*H267,2)</f>
        <v>0</v>
      </c>
      <c r="BL267" s="23" t="s">
        <v>217</v>
      </c>
      <c r="BM267" s="23" t="s">
        <v>451</v>
      </c>
    </row>
    <row r="268" s="1" customFormat="1" ht="25.5" customHeight="1">
      <c r="B268" s="45"/>
      <c r="C268" s="220" t="s">
        <v>452</v>
      </c>
      <c r="D268" s="220" t="s">
        <v>132</v>
      </c>
      <c r="E268" s="221" t="s">
        <v>453</v>
      </c>
      <c r="F268" s="222" t="s">
        <v>454</v>
      </c>
      <c r="G268" s="223" t="s">
        <v>145</v>
      </c>
      <c r="H268" s="224">
        <v>102.3</v>
      </c>
      <c r="I268" s="225"/>
      <c r="J268" s="226">
        <f>ROUND(I268*H268,2)</f>
        <v>0</v>
      </c>
      <c r="K268" s="222" t="s">
        <v>136</v>
      </c>
      <c r="L268" s="71"/>
      <c r="M268" s="227" t="s">
        <v>21</v>
      </c>
      <c r="N268" s="228" t="s">
        <v>42</v>
      </c>
      <c r="O268" s="46"/>
      <c r="P268" s="229">
        <f>O268*H268</f>
        <v>0</v>
      </c>
      <c r="Q268" s="229">
        <v>0.00020000000000000001</v>
      </c>
      <c r="R268" s="229">
        <f>Q268*H268</f>
        <v>0.020459999999999999</v>
      </c>
      <c r="S268" s="229">
        <v>0</v>
      </c>
      <c r="T268" s="230">
        <f>S268*H268</f>
        <v>0</v>
      </c>
      <c r="AR268" s="23" t="s">
        <v>217</v>
      </c>
      <c r="AT268" s="23" t="s">
        <v>132</v>
      </c>
      <c r="AU268" s="23" t="s">
        <v>81</v>
      </c>
      <c r="AY268" s="23" t="s">
        <v>129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23" t="s">
        <v>79</v>
      </c>
      <c r="BK268" s="231">
        <f>ROUND(I268*H268,2)</f>
        <v>0</v>
      </c>
      <c r="BL268" s="23" t="s">
        <v>217</v>
      </c>
      <c r="BM268" s="23" t="s">
        <v>455</v>
      </c>
    </row>
    <row r="269" s="1" customFormat="1" ht="25.5" customHeight="1">
      <c r="B269" s="45"/>
      <c r="C269" s="220" t="s">
        <v>456</v>
      </c>
      <c r="D269" s="220" t="s">
        <v>132</v>
      </c>
      <c r="E269" s="221" t="s">
        <v>457</v>
      </c>
      <c r="F269" s="222" t="s">
        <v>458</v>
      </c>
      <c r="G269" s="223" t="s">
        <v>145</v>
      </c>
      <c r="H269" s="224">
        <v>102.3</v>
      </c>
      <c r="I269" s="225"/>
      <c r="J269" s="226">
        <f>ROUND(I269*H269,2)</f>
        <v>0</v>
      </c>
      <c r="K269" s="222" t="s">
        <v>136</v>
      </c>
      <c r="L269" s="71"/>
      <c r="M269" s="227" t="s">
        <v>21</v>
      </c>
      <c r="N269" s="275" t="s">
        <v>42</v>
      </c>
      <c r="O269" s="276"/>
      <c r="P269" s="277">
        <f>O269*H269</f>
        <v>0</v>
      </c>
      <c r="Q269" s="277">
        <v>0.00035</v>
      </c>
      <c r="R269" s="277">
        <f>Q269*H269</f>
        <v>0.035804999999999997</v>
      </c>
      <c r="S269" s="277">
        <v>0</v>
      </c>
      <c r="T269" s="278">
        <f>S269*H269</f>
        <v>0</v>
      </c>
      <c r="AR269" s="23" t="s">
        <v>217</v>
      </c>
      <c r="AT269" s="23" t="s">
        <v>132</v>
      </c>
      <c r="AU269" s="23" t="s">
        <v>81</v>
      </c>
      <c r="AY269" s="23" t="s">
        <v>129</v>
      </c>
      <c r="BE269" s="231">
        <f>IF(N269="základní",J269,0)</f>
        <v>0</v>
      </c>
      <c r="BF269" s="231">
        <f>IF(N269="snížená",J269,0)</f>
        <v>0</v>
      </c>
      <c r="BG269" s="231">
        <f>IF(N269="zákl. přenesená",J269,0)</f>
        <v>0</v>
      </c>
      <c r="BH269" s="231">
        <f>IF(N269="sníž. přenesená",J269,0)</f>
        <v>0</v>
      </c>
      <c r="BI269" s="231">
        <f>IF(N269="nulová",J269,0)</f>
        <v>0</v>
      </c>
      <c r="BJ269" s="23" t="s">
        <v>79</v>
      </c>
      <c r="BK269" s="231">
        <f>ROUND(I269*H269,2)</f>
        <v>0</v>
      </c>
      <c r="BL269" s="23" t="s">
        <v>217</v>
      </c>
      <c r="BM269" s="23" t="s">
        <v>459</v>
      </c>
    </row>
    <row r="270" s="1" customFormat="1" ht="6.96" customHeight="1">
      <c r="B270" s="66"/>
      <c r="C270" s="67"/>
      <c r="D270" s="67"/>
      <c r="E270" s="67"/>
      <c r="F270" s="67"/>
      <c r="G270" s="67"/>
      <c r="H270" s="67"/>
      <c r="I270" s="165"/>
      <c r="J270" s="67"/>
      <c r="K270" s="67"/>
      <c r="L270" s="71"/>
    </row>
  </sheetData>
  <sheetProtection sheet="1" autoFilter="0" formatColumns="0" formatRows="0" objects="1" scenarios="1" spinCount="100000" saltValue="FtOsf7ozsFXEBEnlVdajzX9ecuq9fZCInNW9OusLlLT/6UY5WzsH9dyYSoXPsbPblLZDXC/Z2WiM5FwnpWC2Qw==" hashValue="QqDcB6nHrNVJhmXb6sCI32TZ6CxbZ0XnihvsLIjNd0SO/fQp4NDN9kIX4B+WElH+f8PgLGHGbtk989ewv87UOg==" algorithmName="SHA-512" password="CC35"/>
  <autoFilter ref="C90:K269"/>
  <mergeCells count="10">
    <mergeCell ref="E7:H7"/>
    <mergeCell ref="E9:H9"/>
    <mergeCell ref="E24:H24"/>
    <mergeCell ref="E45:H45"/>
    <mergeCell ref="E47:H47"/>
    <mergeCell ref="J51:J52"/>
    <mergeCell ref="E81:H81"/>
    <mergeCell ref="E83:H83"/>
    <mergeCell ref="G1:H1"/>
    <mergeCell ref="L2:V2"/>
  </mergeCells>
  <hyperlinks>
    <hyperlink ref="F1:G1" location="C2" display="1) Krycí list soupisu"/>
    <hyperlink ref="G1:H1" location="C54" display="2) Rekapitulace"/>
    <hyperlink ref="J1" location="C90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85</v>
      </c>
      <c r="G1" s="138" t="s">
        <v>86</v>
      </c>
      <c r="H1" s="138"/>
      <c r="I1" s="139"/>
      <c r="J1" s="138" t="s">
        <v>87</v>
      </c>
      <c r="K1" s="137" t="s">
        <v>88</v>
      </c>
      <c r="L1" s="138" t="s">
        <v>89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84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81</v>
      </c>
    </row>
    <row r="4" ht="36.96" customHeight="1">
      <c r="B4" s="27"/>
      <c r="C4" s="28"/>
      <c r="D4" s="29" t="s">
        <v>90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Stavební úpravy v pokoji domova pro seniory Dobřichovice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91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460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24</v>
      </c>
      <c r="G12" s="46"/>
      <c r="H12" s="46"/>
      <c r="I12" s="145" t="s">
        <v>25</v>
      </c>
      <c r="J12" s="146" t="str">
        <f>'Rekapitulace stavby'!AN8</f>
        <v>10. 11. 2018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">
        <v>21</v>
      </c>
      <c r="K14" s="50"/>
    </row>
    <row r="15" s="1" customFormat="1" ht="18" customHeight="1">
      <c r="B15" s="45"/>
      <c r="C15" s="46"/>
      <c r="D15" s="46"/>
      <c r="E15" s="34" t="s">
        <v>29</v>
      </c>
      <c r="F15" s="46"/>
      <c r="G15" s="46"/>
      <c r="H15" s="46"/>
      <c r="I15" s="145" t="s">
        <v>30</v>
      </c>
      <c r="J15" s="34" t="s">
        <v>21</v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">
        <v>21</v>
      </c>
      <c r="K20" s="50"/>
    </row>
    <row r="21" s="1" customFormat="1" ht="18" customHeight="1">
      <c r="B21" s="45"/>
      <c r="C21" s="46"/>
      <c r="D21" s="46"/>
      <c r="E21" s="34" t="s">
        <v>34</v>
      </c>
      <c r="F21" s="46"/>
      <c r="G21" s="46"/>
      <c r="H21" s="46"/>
      <c r="I21" s="145" t="s">
        <v>30</v>
      </c>
      <c r="J21" s="34" t="s">
        <v>21</v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37</v>
      </c>
      <c r="E27" s="46"/>
      <c r="F27" s="46"/>
      <c r="G27" s="46"/>
      <c r="H27" s="46"/>
      <c r="I27" s="143"/>
      <c r="J27" s="154">
        <f>ROUND(J80,2)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39</v>
      </c>
      <c r="G29" s="46"/>
      <c r="H29" s="46"/>
      <c r="I29" s="155" t="s">
        <v>38</v>
      </c>
      <c r="J29" s="51" t="s">
        <v>40</v>
      </c>
      <c r="K29" s="50"/>
    </row>
    <row r="30" s="1" customFormat="1" ht="14.4" customHeight="1">
      <c r="B30" s="45"/>
      <c r="C30" s="46"/>
      <c r="D30" s="54" t="s">
        <v>41</v>
      </c>
      <c r="E30" s="54" t="s">
        <v>42</v>
      </c>
      <c r="F30" s="156">
        <f>ROUND(SUM(BE80:BE89), 2)</f>
        <v>0</v>
      </c>
      <c r="G30" s="46"/>
      <c r="H30" s="46"/>
      <c r="I30" s="157">
        <v>0.20999999999999999</v>
      </c>
      <c r="J30" s="156">
        <f>ROUND(ROUND((SUM(BE80:BE89)), 2)*I30, 2)</f>
        <v>0</v>
      </c>
      <c r="K30" s="50"/>
    </row>
    <row r="31" s="1" customFormat="1" ht="14.4" customHeight="1">
      <c r="B31" s="45"/>
      <c r="C31" s="46"/>
      <c r="D31" s="46"/>
      <c r="E31" s="54" t="s">
        <v>43</v>
      </c>
      <c r="F31" s="156">
        <f>ROUND(SUM(BF80:BF89), 2)</f>
        <v>0</v>
      </c>
      <c r="G31" s="46"/>
      <c r="H31" s="46"/>
      <c r="I31" s="157">
        <v>0.14999999999999999</v>
      </c>
      <c r="J31" s="156">
        <f>ROUND(ROUND((SUM(BF80:BF89)),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44</v>
      </c>
      <c r="F32" s="156">
        <f>ROUND(SUM(BG80:BG89),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45</v>
      </c>
      <c r="F33" s="156">
        <f>ROUND(SUM(BH80:BH89),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46</v>
      </c>
      <c r="F34" s="156">
        <f>ROUND(SUM(BI80:BI89),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47</v>
      </c>
      <c r="E36" s="97"/>
      <c r="F36" s="97"/>
      <c r="G36" s="160" t="s">
        <v>48</v>
      </c>
      <c r="H36" s="161" t="s">
        <v>49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93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Stavební úpravy v pokoji domova pro seniory Dobřichovice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91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VORN - Vedlejší a ostatní rozpočtové náklady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>Brunšov 365</v>
      </c>
      <c r="G49" s="46"/>
      <c r="H49" s="46"/>
      <c r="I49" s="145" t="s">
        <v>25</v>
      </c>
      <c r="J49" s="146" t="str">
        <f>IF(J12="","",J12)</f>
        <v>10. 11. 2018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>Domov pro seniory Dobřichovice p.o.</v>
      </c>
      <c r="G51" s="46"/>
      <c r="H51" s="46"/>
      <c r="I51" s="145" t="s">
        <v>33</v>
      </c>
      <c r="J51" s="43" t="str">
        <f>E21</f>
        <v>ra15 a.s.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94</v>
      </c>
      <c r="D54" s="158"/>
      <c r="E54" s="158"/>
      <c r="F54" s="158"/>
      <c r="G54" s="158"/>
      <c r="H54" s="158"/>
      <c r="I54" s="172"/>
      <c r="J54" s="173" t="s">
        <v>95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96</v>
      </c>
      <c r="D56" s="46"/>
      <c r="E56" s="46"/>
      <c r="F56" s="46"/>
      <c r="G56" s="46"/>
      <c r="H56" s="46"/>
      <c r="I56" s="143"/>
      <c r="J56" s="154">
        <f>J80</f>
        <v>0</v>
      </c>
      <c r="K56" s="50"/>
      <c r="AU56" s="23" t="s">
        <v>97</v>
      </c>
    </row>
    <row r="57" s="7" customFormat="1" ht="24.96" customHeight="1">
      <c r="B57" s="176"/>
      <c r="C57" s="177"/>
      <c r="D57" s="178" t="s">
        <v>461</v>
      </c>
      <c r="E57" s="179"/>
      <c r="F57" s="179"/>
      <c r="G57" s="179"/>
      <c r="H57" s="179"/>
      <c r="I57" s="180"/>
      <c r="J57" s="181">
        <f>J81</f>
        <v>0</v>
      </c>
      <c r="K57" s="182"/>
    </row>
    <row r="58" s="8" customFormat="1" ht="19.92" customHeight="1">
      <c r="B58" s="183"/>
      <c r="C58" s="184"/>
      <c r="D58" s="185" t="s">
        <v>462</v>
      </c>
      <c r="E58" s="186"/>
      <c r="F58" s="186"/>
      <c r="G58" s="186"/>
      <c r="H58" s="186"/>
      <c r="I58" s="187"/>
      <c r="J58" s="188">
        <f>J82</f>
        <v>0</v>
      </c>
      <c r="K58" s="189"/>
    </row>
    <row r="59" s="8" customFormat="1" ht="19.92" customHeight="1">
      <c r="B59" s="183"/>
      <c r="C59" s="184"/>
      <c r="D59" s="185" t="s">
        <v>463</v>
      </c>
      <c r="E59" s="186"/>
      <c r="F59" s="186"/>
      <c r="G59" s="186"/>
      <c r="H59" s="186"/>
      <c r="I59" s="187"/>
      <c r="J59" s="188">
        <f>J86</f>
        <v>0</v>
      </c>
      <c r="K59" s="189"/>
    </row>
    <row r="60" s="8" customFormat="1" ht="19.92" customHeight="1">
      <c r="B60" s="183"/>
      <c r="C60" s="184"/>
      <c r="D60" s="185" t="s">
        <v>464</v>
      </c>
      <c r="E60" s="186"/>
      <c r="F60" s="186"/>
      <c r="G60" s="186"/>
      <c r="H60" s="186"/>
      <c r="I60" s="187"/>
      <c r="J60" s="188">
        <f>J88</f>
        <v>0</v>
      </c>
      <c r="K60" s="189"/>
    </row>
    <row r="61" s="1" customFormat="1" ht="21.84" customHeight="1">
      <c r="B61" s="45"/>
      <c r="C61" s="46"/>
      <c r="D61" s="46"/>
      <c r="E61" s="46"/>
      <c r="F61" s="46"/>
      <c r="G61" s="46"/>
      <c r="H61" s="46"/>
      <c r="I61" s="143"/>
      <c r="J61" s="46"/>
      <c r="K61" s="50"/>
    </row>
    <row r="62" s="1" customFormat="1" ht="6.96" customHeight="1">
      <c r="B62" s="66"/>
      <c r="C62" s="67"/>
      <c r="D62" s="67"/>
      <c r="E62" s="67"/>
      <c r="F62" s="67"/>
      <c r="G62" s="67"/>
      <c r="H62" s="67"/>
      <c r="I62" s="165"/>
      <c r="J62" s="67"/>
      <c r="K62" s="68"/>
    </row>
    <row r="66" s="1" customFormat="1" ht="6.96" customHeight="1">
      <c r="B66" s="69"/>
      <c r="C66" s="70"/>
      <c r="D66" s="70"/>
      <c r="E66" s="70"/>
      <c r="F66" s="70"/>
      <c r="G66" s="70"/>
      <c r="H66" s="70"/>
      <c r="I66" s="168"/>
      <c r="J66" s="70"/>
      <c r="K66" s="70"/>
      <c r="L66" s="71"/>
    </row>
    <row r="67" s="1" customFormat="1" ht="36.96" customHeight="1">
      <c r="B67" s="45"/>
      <c r="C67" s="72" t="s">
        <v>113</v>
      </c>
      <c r="D67" s="73"/>
      <c r="E67" s="73"/>
      <c r="F67" s="73"/>
      <c r="G67" s="73"/>
      <c r="H67" s="73"/>
      <c r="I67" s="190"/>
      <c r="J67" s="73"/>
      <c r="K67" s="73"/>
      <c r="L67" s="71"/>
    </row>
    <row r="68" s="1" customFormat="1" ht="6.96" customHeight="1">
      <c r="B68" s="45"/>
      <c r="C68" s="73"/>
      <c r="D68" s="73"/>
      <c r="E68" s="73"/>
      <c r="F68" s="73"/>
      <c r="G68" s="73"/>
      <c r="H68" s="73"/>
      <c r="I68" s="190"/>
      <c r="J68" s="73"/>
      <c r="K68" s="73"/>
      <c r="L68" s="71"/>
    </row>
    <row r="69" s="1" customFormat="1" ht="14.4" customHeight="1">
      <c r="B69" s="45"/>
      <c r="C69" s="75" t="s">
        <v>18</v>
      </c>
      <c r="D69" s="73"/>
      <c r="E69" s="73"/>
      <c r="F69" s="73"/>
      <c r="G69" s="73"/>
      <c r="H69" s="73"/>
      <c r="I69" s="190"/>
      <c r="J69" s="73"/>
      <c r="K69" s="73"/>
      <c r="L69" s="71"/>
    </row>
    <row r="70" s="1" customFormat="1" ht="16.5" customHeight="1">
      <c r="B70" s="45"/>
      <c r="C70" s="73"/>
      <c r="D70" s="73"/>
      <c r="E70" s="191" t="str">
        <f>E7</f>
        <v>Stavební úpravy v pokoji domova pro seniory Dobřichovice</v>
      </c>
      <c r="F70" s="75"/>
      <c r="G70" s="75"/>
      <c r="H70" s="75"/>
      <c r="I70" s="190"/>
      <c r="J70" s="73"/>
      <c r="K70" s="73"/>
      <c r="L70" s="71"/>
    </row>
    <row r="71" s="1" customFormat="1" ht="14.4" customHeight="1">
      <c r="B71" s="45"/>
      <c r="C71" s="75" t="s">
        <v>91</v>
      </c>
      <c r="D71" s="73"/>
      <c r="E71" s="73"/>
      <c r="F71" s="73"/>
      <c r="G71" s="73"/>
      <c r="H71" s="73"/>
      <c r="I71" s="190"/>
      <c r="J71" s="73"/>
      <c r="K71" s="73"/>
      <c r="L71" s="71"/>
    </row>
    <row r="72" s="1" customFormat="1" ht="17.25" customHeight="1">
      <c r="B72" s="45"/>
      <c r="C72" s="73"/>
      <c r="D72" s="73"/>
      <c r="E72" s="81" t="str">
        <f>E9</f>
        <v>VORN - Vedlejší a ostatní rozpočtové náklady</v>
      </c>
      <c r="F72" s="73"/>
      <c r="G72" s="73"/>
      <c r="H72" s="73"/>
      <c r="I72" s="190"/>
      <c r="J72" s="73"/>
      <c r="K72" s="73"/>
      <c r="L72" s="71"/>
    </row>
    <row r="73" s="1" customFormat="1" ht="6.96" customHeight="1">
      <c r="B73" s="45"/>
      <c r="C73" s="73"/>
      <c r="D73" s="73"/>
      <c r="E73" s="73"/>
      <c r="F73" s="73"/>
      <c r="G73" s="73"/>
      <c r="H73" s="73"/>
      <c r="I73" s="190"/>
      <c r="J73" s="73"/>
      <c r="K73" s="73"/>
      <c r="L73" s="71"/>
    </row>
    <row r="74" s="1" customFormat="1" ht="18" customHeight="1">
      <c r="B74" s="45"/>
      <c r="C74" s="75" t="s">
        <v>23</v>
      </c>
      <c r="D74" s="73"/>
      <c r="E74" s="73"/>
      <c r="F74" s="192" t="str">
        <f>F12</f>
        <v>Brunšov 365</v>
      </c>
      <c r="G74" s="73"/>
      <c r="H74" s="73"/>
      <c r="I74" s="193" t="s">
        <v>25</v>
      </c>
      <c r="J74" s="84" t="str">
        <f>IF(J12="","",J12)</f>
        <v>10. 11. 2018</v>
      </c>
      <c r="K74" s="73"/>
      <c r="L74" s="71"/>
    </row>
    <row r="75" s="1" customFormat="1" ht="6.96" customHeight="1">
      <c r="B75" s="45"/>
      <c r="C75" s="73"/>
      <c r="D75" s="73"/>
      <c r="E75" s="73"/>
      <c r="F75" s="73"/>
      <c r="G75" s="73"/>
      <c r="H75" s="73"/>
      <c r="I75" s="190"/>
      <c r="J75" s="73"/>
      <c r="K75" s="73"/>
      <c r="L75" s="71"/>
    </row>
    <row r="76" s="1" customFormat="1">
      <c r="B76" s="45"/>
      <c r="C76" s="75" t="s">
        <v>27</v>
      </c>
      <c r="D76" s="73"/>
      <c r="E76" s="73"/>
      <c r="F76" s="192" t="str">
        <f>E15</f>
        <v>Domov pro seniory Dobřichovice p.o.</v>
      </c>
      <c r="G76" s="73"/>
      <c r="H76" s="73"/>
      <c r="I76" s="193" t="s">
        <v>33</v>
      </c>
      <c r="J76" s="192" t="str">
        <f>E21</f>
        <v>ra15 a.s.</v>
      </c>
      <c r="K76" s="73"/>
      <c r="L76" s="71"/>
    </row>
    <row r="77" s="1" customFormat="1" ht="14.4" customHeight="1">
      <c r="B77" s="45"/>
      <c r="C77" s="75" t="s">
        <v>31</v>
      </c>
      <c r="D77" s="73"/>
      <c r="E77" s="73"/>
      <c r="F77" s="192" t="str">
        <f>IF(E18="","",E18)</f>
        <v/>
      </c>
      <c r="G77" s="73"/>
      <c r="H77" s="73"/>
      <c r="I77" s="190"/>
      <c r="J77" s="73"/>
      <c r="K77" s="73"/>
      <c r="L77" s="71"/>
    </row>
    <row r="78" s="1" customFormat="1" ht="10.32" customHeight="1">
      <c r="B78" s="45"/>
      <c r="C78" s="73"/>
      <c r="D78" s="73"/>
      <c r="E78" s="73"/>
      <c r="F78" s="73"/>
      <c r="G78" s="73"/>
      <c r="H78" s="73"/>
      <c r="I78" s="190"/>
      <c r="J78" s="73"/>
      <c r="K78" s="73"/>
      <c r="L78" s="71"/>
    </row>
    <row r="79" s="9" customFormat="1" ht="29.28" customHeight="1">
      <c r="B79" s="194"/>
      <c r="C79" s="195" t="s">
        <v>114</v>
      </c>
      <c r="D79" s="196" t="s">
        <v>56</v>
      </c>
      <c r="E79" s="196" t="s">
        <v>52</v>
      </c>
      <c r="F79" s="196" t="s">
        <v>115</v>
      </c>
      <c r="G79" s="196" t="s">
        <v>116</v>
      </c>
      <c r="H79" s="196" t="s">
        <v>117</v>
      </c>
      <c r="I79" s="197" t="s">
        <v>118</v>
      </c>
      <c r="J79" s="196" t="s">
        <v>95</v>
      </c>
      <c r="K79" s="198" t="s">
        <v>119</v>
      </c>
      <c r="L79" s="199"/>
      <c r="M79" s="101" t="s">
        <v>120</v>
      </c>
      <c r="N79" s="102" t="s">
        <v>41</v>
      </c>
      <c r="O79" s="102" t="s">
        <v>121</v>
      </c>
      <c r="P79" s="102" t="s">
        <v>122</v>
      </c>
      <c r="Q79" s="102" t="s">
        <v>123</v>
      </c>
      <c r="R79" s="102" t="s">
        <v>124</v>
      </c>
      <c r="S79" s="102" t="s">
        <v>125</v>
      </c>
      <c r="T79" s="103" t="s">
        <v>126</v>
      </c>
    </row>
    <row r="80" s="1" customFormat="1" ht="29.28" customHeight="1">
      <c r="B80" s="45"/>
      <c r="C80" s="107" t="s">
        <v>96</v>
      </c>
      <c r="D80" s="73"/>
      <c r="E80" s="73"/>
      <c r="F80" s="73"/>
      <c r="G80" s="73"/>
      <c r="H80" s="73"/>
      <c r="I80" s="190"/>
      <c r="J80" s="200">
        <f>BK80</f>
        <v>0</v>
      </c>
      <c r="K80" s="73"/>
      <c r="L80" s="71"/>
      <c r="M80" s="104"/>
      <c r="N80" s="105"/>
      <c r="O80" s="105"/>
      <c r="P80" s="201">
        <f>P81</f>
        <v>0</v>
      </c>
      <c r="Q80" s="105"/>
      <c r="R80" s="201">
        <f>R81</f>
        <v>0</v>
      </c>
      <c r="S80" s="105"/>
      <c r="T80" s="202">
        <f>T81</f>
        <v>0</v>
      </c>
      <c r="AT80" s="23" t="s">
        <v>70</v>
      </c>
      <c r="AU80" s="23" t="s">
        <v>97</v>
      </c>
      <c r="BK80" s="203">
        <f>BK81</f>
        <v>0</v>
      </c>
    </row>
    <row r="81" s="10" customFormat="1" ht="37.44" customHeight="1">
      <c r="B81" s="204"/>
      <c r="C81" s="205"/>
      <c r="D81" s="206" t="s">
        <v>70</v>
      </c>
      <c r="E81" s="207" t="s">
        <v>465</v>
      </c>
      <c r="F81" s="207" t="s">
        <v>466</v>
      </c>
      <c r="G81" s="205"/>
      <c r="H81" s="205"/>
      <c r="I81" s="208"/>
      <c r="J81" s="209">
        <f>BK81</f>
        <v>0</v>
      </c>
      <c r="K81" s="205"/>
      <c r="L81" s="210"/>
      <c r="M81" s="211"/>
      <c r="N81" s="212"/>
      <c r="O81" s="212"/>
      <c r="P81" s="213">
        <f>P82+P86+P88</f>
        <v>0</v>
      </c>
      <c r="Q81" s="212"/>
      <c r="R81" s="213">
        <f>R82+R86+R88</f>
        <v>0</v>
      </c>
      <c r="S81" s="212"/>
      <c r="T81" s="214">
        <f>T82+T86+T88</f>
        <v>0</v>
      </c>
      <c r="AR81" s="215" t="s">
        <v>156</v>
      </c>
      <c r="AT81" s="216" t="s">
        <v>70</v>
      </c>
      <c r="AU81" s="216" t="s">
        <v>71</v>
      </c>
      <c r="AY81" s="215" t="s">
        <v>129</v>
      </c>
      <c r="BK81" s="217">
        <f>BK82+BK86+BK88</f>
        <v>0</v>
      </c>
    </row>
    <row r="82" s="10" customFormat="1" ht="19.92" customHeight="1">
      <c r="B82" s="204"/>
      <c r="C82" s="205"/>
      <c r="D82" s="206" t="s">
        <v>70</v>
      </c>
      <c r="E82" s="218" t="s">
        <v>467</v>
      </c>
      <c r="F82" s="218" t="s">
        <v>468</v>
      </c>
      <c r="G82" s="205"/>
      <c r="H82" s="205"/>
      <c r="I82" s="208"/>
      <c r="J82" s="219">
        <f>BK82</f>
        <v>0</v>
      </c>
      <c r="K82" s="205"/>
      <c r="L82" s="210"/>
      <c r="M82" s="211"/>
      <c r="N82" s="212"/>
      <c r="O82" s="212"/>
      <c r="P82" s="213">
        <f>SUM(P83:P85)</f>
        <v>0</v>
      </c>
      <c r="Q82" s="212"/>
      <c r="R82" s="213">
        <f>SUM(R83:R85)</f>
        <v>0</v>
      </c>
      <c r="S82" s="212"/>
      <c r="T82" s="214">
        <f>SUM(T83:T85)</f>
        <v>0</v>
      </c>
      <c r="AR82" s="215" t="s">
        <v>156</v>
      </c>
      <c r="AT82" s="216" t="s">
        <v>70</v>
      </c>
      <c r="AU82" s="216" t="s">
        <v>79</v>
      </c>
      <c r="AY82" s="215" t="s">
        <v>129</v>
      </c>
      <c r="BK82" s="217">
        <f>SUM(BK83:BK85)</f>
        <v>0</v>
      </c>
    </row>
    <row r="83" s="1" customFormat="1" ht="16.5" customHeight="1">
      <c r="B83" s="45"/>
      <c r="C83" s="220" t="s">
        <v>79</v>
      </c>
      <c r="D83" s="220" t="s">
        <v>132</v>
      </c>
      <c r="E83" s="221" t="s">
        <v>469</v>
      </c>
      <c r="F83" s="222" t="s">
        <v>470</v>
      </c>
      <c r="G83" s="223" t="s">
        <v>471</v>
      </c>
      <c r="H83" s="224">
        <v>1</v>
      </c>
      <c r="I83" s="225"/>
      <c r="J83" s="226">
        <f>ROUND(I83*H83,2)</f>
        <v>0</v>
      </c>
      <c r="K83" s="222" t="s">
        <v>136</v>
      </c>
      <c r="L83" s="71"/>
      <c r="M83" s="227" t="s">
        <v>21</v>
      </c>
      <c r="N83" s="228" t="s">
        <v>42</v>
      </c>
      <c r="O83" s="46"/>
      <c r="P83" s="229">
        <f>O83*H83</f>
        <v>0</v>
      </c>
      <c r="Q83" s="229">
        <v>0</v>
      </c>
      <c r="R83" s="229">
        <f>Q83*H83</f>
        <v>0</v>
      </c>
      <c r="S83" s="229">
        <v>0</v>
      </c>
      <c r="T83" s="230">
        <f>S83*H83</f>
        <v>0</v>
      </c>
      <c r="AR83" s="23" t="s">
        <v>472</v>
      </c>
      <c r="AT83" s="23" t="s">
        <v>132</v>
      </c>
      <c r="AU83" s="23" t="s">
        <v>81</v>
      </c>
      <c r="AY83" s="23" t="s">
        <v>129</v>
      </c>
      <c r="BE83" s="231">
        <f>IF(N83="základní",J83,0)</f>
        <v>0</v>
      </c>
      <c r="BF83" s="231">
        <f>IF(N83="snížená",J83,0)</f>
        <v>0</v>
      </c>
      <c r="BG83" s="231">
        <f>IF(N83="zákl. přenesená",J83,0)</f>
        <v>0</v>
      </c>
      <c r="BH83" s="231">
        <f>IF(N83="sníž. přenesená",J83,0)</f>
        <v>0</v>
      </c>
      <c r="BI83" s="231">
        <f>IF(N83="nulová",J83,0)</f>
        <v>0</v>
      </c>
      <c r="BJ83" s="23" t="s">
        <v>79</v>
      </c>
      <c r="BK83" s="231">
        <f>ROUND(I83*H83,2)</f>
        <v>0</v>
      </c>
      <c r="BL83" s="23" t="s">
        <v>472</v>
      </c>
      <c r="BM83" s="23" t="s">
        <v>473</v>
      </c>
    </row>
    <row r="84" s="1" customFormat="1" ht="16.5" customHeight="1">
      <c r="B84" s="45"/>
      <c r="C84" s="220" t="s">
        <v>130</v>
      </c>
      <c r="D84" s="220" t="s">
        <v>132</v>
      </c>
      <c r="E84" s="221" t="s">
        <v>474</v>
      </c>
      <c r="F84" s="222" t="s">
        <v>475</v>
      </c>
      <c r="G84" s="223" t="s">
        <v>471</v>
      </c>
      <c r="H84" s="224">
        <v>1</v>
      </c>
      <c r="I84" s="225"/>
      <c r="J84" s="226">
        <f>ROUND(I84*H84,2)</f>
        <v>0</v>
      </c>
      <c r="K84" s="222" t="s">
        <v>136</v>
      </c>
      <c r="L84" s="71"/>
      <c r="M84" s="227" t="s">
        <v>21</v>
      </c>
      <c r="N84" s="228" t="s">
        <v>42</v>
      </c>
      <c r="O84" s="46"/>
      <c r="P84" s="229">
        <f>O84*H84</f>
        <v>0</v>
      </c>
      <c r="Q84" s="229">
        <v>0</v>
      </c>
      <c r="R84" s="229">
        <f>Q84*H84</f>
        <v>0</v>
      </c>
      <c r="S84" s="229">
        <v>0</v>
      </c>
      <c r="T84" s="230">
        <f>S84*H84</f>
        <v>0</v>
      </c>
      <c r="AR84" s="23" t="s">
        <v>472</v>
      </c>
      <c r="AT84" s="23" t="s">
        <v>132</v>
      </c>
      <c r="AU84" s="23" t="s">
        <v>81</v>
      </c>
      <c r="AY84" s="23" t="s">
        <v>129</v>
      </c>
      <c r="BE84" s="231">
        <f>IF(N84="základní",J84,0)</f>
        <v>0</v>
      </c>
      <c r="BF84" s="231">
        <f>IF(N84="snížená",J84,0)</f>
        <v>0</v>
      </c>
      <c r="BG84" s="231">
        <f>IF(N84="zákl. přenesená",J84,0)</f>
        <v>0</v>
      </c>
      <c r="BH84" s="231">
        <f>IF(N84="sníž. přenesená",J84,0)</f>
        <v>0</v>
      </c>
      <c r="BI84" s="231">
        <f>IF(N84="nulová",J84,0)</f>
        <v>0</v>
      </c>
      <c r="BJ84" s="23" t="s">
        <v>79</v>
      </c>
      <c r="BK84" s="231">
        <f>ROUND(I84*H84,2)</f>
        <v>0</v>
      </c>
      <c r="BL84" s="23" t="s">
        <v>472</v>
      </c>
      <c r="BM84" s="23" t="s">
        <v>476</v>
      </c>
    </row>
    <row r="85" s="1" customFormat="1" ht="16.5" customHeight="1">
      <c r="B85" s="45"/>
      <c r="C85" s="220" t="s">
        <v>81</v>
      </c>
      <c r="D85" s="220" t="s">
        <v>132</v>
      </c>
      <c r="E85" s="221" t="s">
        <v>477</v>
      </c>
      <c r="F85" s="222" t="s">
        <v>478</v>
      </c>
      <c r="G85" s="223" t="s">
        <v>471</v>
      </c>
      <c r="H85" s="224">
        <v>1</v>
      </c>
      <c r="I85" s="225"/>
      <c r="J85" s="226">
        <f>ROUND(I85*H85,2)</f>
        <v>0</v>
      </c>
      <c r="K85" s="222" t="s">
        <v>136</v>
      </c>
      <c r="L85" s="71"/>
      <c r="M85" s="227" t="s">
        <v>21</v>
      </c>
      <c r="N85" s="228" t="s">
        <v>42</v>
      </c>
      <c r="O85" s="46"/>
      <c r="P85" s="229">
        <f>O85*H85</f>
        <v>0</v>
      </c>
      <c r="Q85" s="229">
        <v>0</v>
      </c>
      <c r="R85" s="229">
        <f>Q85*H85</f>
        <v>0</v>
      </c>
      <c r="S85" s="229">
        <v>0</v>
      </c>
      <c r="T85" s="230">
        <f>S85*H85</f>
        <v>0</v>
      </c>
      <c r="AR85" s="23" t="s">
        <v>472</v>
      </c>
      <c r="AT85" s="23" t="s">
        <v>132</v>
      </c>
      <c r="AU85" s="23" t="s">
        <v>81</v>
      </c>
      <c r="AY85" s="23" t="s">
        <v>129</v>
      </c>
      <c r="BE85" s="231">
        <f>IF(N85="základní",J85,0)</f>
        <v>0</v>
      </c>
      <c r="BF85" s="231">
        <f>IF(N85="snížená",J85,0)</f>
        <v>0</v>
      </c>
      <c r="BG85" s="231">
        <f>IF(N85="zákl. přenesená",J85,0)</f>
        <v>0</v>
      </c>
      <c r="BH85" s="231">
        <f>IF(N85="sníž. přenesená",J85,0)</f>
        <v>0</v>
      </c>
      <c r="BI85" s="231">
        <f>IF(N85="nulová",J85,0)</f>
        <v>0</v>
      </c>
      <c r="BJ85" s="23" t="s">
        <v>79</v>
      </c>
      <c r="BK85" s="231">
        <f>ROUND(I85*H85,2)</f>
        <v>0</v>
      </c>
      <c r="BL85" s="23" t="s">
        <v>472</v>
      </c>
      <c r="BM85" s="23" t="s">
        <v>479</v>
      </c>
    </row>
    <row r="86" s="10" customFormat="1" ht="29.88" customHeight="1">
      <c r="B86" s="204"/>
      <c r="C86" s="205"/>
      <c r="D86" s="206" t="s">
        <v>70</v>
      </c>
      <c r="E86" s="218" t="s">
        <v>480</v>
      </c>
      <c r="F86" s="218" t="s">
        <v>481</v>
      </c>
      <c r="G86" s="205"/>
      <c r="H86" s="205"/>
      <c r="I86" s="208"/>
      <c r="J86" s="219">
        <f>BK86</f>
        <v>0</v>
      </c>
      <c r="K86" s="205"/>
      <c r="L86" s="210"/>
      <c r="M86" s="211"/>
      <c r="N86" s="212"/>
      <c r="O86" s="212"/>
      <c r="P86" s="213">
        <f>P87</f>
        <v>0</v>
      </c>
      <c r="Q86" s="212"/>
      <c r="R86" s="213">
        <f>R87</f>
        <v>0</v>
      </c>
      <c r="S86" s="212"/>
      <c r="T86" s="214">
        <f>T87</f>
        <v>0</v>
      </c>
      <c r="AR86" s="215" t="s">
        <v>156</v>
      </c>
      <c r="AT86" s="216" t="s">
        <v>70</v>
      </c>
      <c r="AU86" s="216" t="s">
        <v>79</v>
      </c>
      <c r="AY86" s="215" t="s">
        <v>129</v>
      </c>
      <c r="BK86" s="217">
        <f>BK87</f>
        <v>0</v>
      </c>
    </row>
    <row r="87" s="1" customFormat="1" ht="16.5" customHeight="1">
      <c r="B87" s="45"/>
      <c r="C87" s="220" t="s">
        <v>137</v>
      </c>
      <c r="D87" s="220" t="s">
        <v>132</v>
      </c>
      <c r="E87" s="221" t="s">
        <v>482</v>
      </c>
      <c r="F87" s="222" t="s">
        <v>481</v>
      </c>
      <c r="G87" s="223" t="s">
        <v>471</v>
      </c>
      <c r="H87" s="224">
        <v>1</v>
      </c>
      <c r="I87" s="225"/>
      <c r="J87" s="226">
        <f>ROUND(I87*H87,2)</f>
        <v>0</v>
      </c>
      <c r="K87" s="222" t="s">
        <v>136</v>
      </c>
      <c r="L87" s="71"/>
      <c r="M87" s="227" t="s">
        <v>21</v>
      </c>
      <c r="N87" s="228" t="s">
        <v>42</v>
      </c>
      <c r="O87" s="46"/>
      <c r="P87" s="229">
        <f>O87*H87</f>
        <v>0</v>
      </c>
      <c r="Q87" s="229">
        <v>0</v>
      </c>
      <c r="R87" s="229">
        <f>Q87*H87</f>
        <v>0</v>
      </c>
      <c r="S87" s="229">
        <v>0</v>
      </c>
      <c r="T87" s="230">
        <f>S87*H87</f>
        <v>0</v>
      </c>
      <c r="AR87" s="23" t="s">
        <v>472</v>
      </c>
      <c r="AT87" s="23" t="s">
        <v>132</v>
      </c>
      <c r="AU87" s="23" t="s">
        <v>81</v>
      </c>
      <c r="AY87" s="23" t="s">
        <v>129</v>
      </c>
      <c r="BE87" s="231">
        <f>IF(N87="základní",J87,0)</f>
        <v>0</v>
      </c>
      <c r="BF87" s="231">
        <f>IF(N87="snížená",J87,0)</f>
        <v>0</v>
      </c>
      <c r="BG87" s="231">
        <f>IF(N87="zákl. přenesená",J87,0)</f>
        <v>0</v>
      </c>
      <c r="BH87" s="231">
        <f>IF(N87="sníž. přenesená",J87,0)</f>
        <v>0</v>
      </c>
      <c r="BI87" s="231">
        <f>IF(N87="nulová",J87,0)</f>
        <v>0</v>
      </c>
      <c r="BJ87" s="23" t="s">
        <v>79</v>
      </c>
      <c r="BK87" s="231">
        <f>ROUND(I87*H87,2)</f>
        <v>0</v>
      </c>
      <c r="BL87" s="23" t="s">
        <v>472</v>
      </c>
      <c r="BM87" s="23" t="s">
        <v>483</v>
      </c>
    </row>
    <row r="88" s="10" customFormat="1" ht="29.88" customHeight="1">
      <c r="B88" s="204"/>
      <c r="C88" s="205"/>
      <c r="D88" s="206" t="s">
        <v>70</v>
      </c>
      <c r="E88" s="218" t="s">
        <v>484</v>
      </c>
      <c r="F88" s="218" t="s">
        <v>485</v>
      </c>
      <c r="G88" s="205"/>
      <c r="H88" s="205"/>
      <c r="I88" s="208"/>
      <c r="J88" s="219">
        <f>BK88</f>
        <v>0</v>
      </c>
      <c r="K88" s="205"/>
      <c r="L88" s="210"/>
      <c r="M88" s="211"/>
      <c r="N88" s="212"/>
      <c r="O88" s="212"/>
      <c r="P88" s="213">
        <f>P89</f>
        <v>0</v>
      </c>
      <c r="Q88" s="212"/>
      <c r="R88" s="213">
        <f>R89</f>
        <v>0</v>
      </c>
      <c r="S88" s="212"/>
      <c r="T88" s="214">
        <f>T89</f>
        <v>0</v>
      </c>
      <c r="AR88" s="215" t="s">
        <v>156</v>
      </c>
      <c r="AT88" s="216" t="s">
        <v>70</v>
      </c>
      <c r="AU88" s="216" t="s">
        <v>79</v>
      </c>
      <c r="AY88" s="215" t="s">
        <v>129</v>
      </c>
      <c r="BK88" s="217">
        <f>BK89</f>
        <v>0</v>
      </c>
    </row>
    <row r="89" s="1" customFormat="1" ht="16.5" customHeight="1">
      <c r="B89" s="45"/>
      <c r="C89" s="220" t="s">
        <v>156</v>
      </c>
      <c r="D89" s="220" t="s">
        <v>132</v>
      </c>
      <c r="E89" s="221" t="s">
        <v>486</v>
      </c>
      <c r="F89" s="222" t="s">
        <v>485</v>
      </c>
      <c r="G89" s="223" t="s">
        <v>471</v>
      </c>
      <c r="H89" s="224">
        <v>1</v>
      </c>
      <c r="I89" s="225"/>
      <c r="J89" s="226">
        <f>ROUND(I89*H89,2)</f>
        <v>0</v>
      </c>
      <c r="K89" s="222" t="s">
        <v>136</v>
      </c>
      <c r="L89" s="71"/>
      <c r="M89" s="227" t="s">
        <v>21</v>
      </c>
      <c r="N89" s="275" t="s">
        <v>42</v>
      </c>
      <c r="O89" s="276"/>
      <c r="P89" s="277">
        <f>O89*H89</f>
        <v>0</v>
      </c>
      <c r="Q89" s="277">
        <v>0</v>
      </c>
      <c r="R89" s="277">
        <f>Q89*H89</f>
        <v>0</v>
      </c>
      <c r="S89" s="277">
        <v>0</v>
      </c>
      <c r="T89" s="278">
        <f>S89*H89</f>
        <v>0</v>
      </c>
      <c r="AR89" s="23" t="s">
        <v>472</v>
      </c>
      <c r="AT89" s="23" t="s">
        <v>132</v>
      </c>
      <c r="AU89" s="23" t="s">
        <v>81</v>
      </c>
      <c r="AY89" s="23" t="s">
        <v>129</v>
      </c>
      <c r="BE89" s="231">
        <f>IF(N89="základní",J89,0)</f>
        <v>0</v>
      </c>
      <c r="BF89" s="231">
        <f>IF(N89="snížená",J89,0)</f>
        <v>0</v>
      </c>
      <c r="BG89" s="231">
        <f>IF(N89="zákl. přenesená",J89,0)</f>
        <v>0</v>
      </c>
      <c r="BH89" s="231">
        <f>IF(N89="sníž. přenesená",J89,0)</f>
        <v>0</v>
      </c>
      <c r="BI89" s="231">
        <f>IF(N89="nulová",J89,0)</f>
        <v>0</v>
      </c>
      <c r="BJ89" s="23" t="s">
        <v>79</v>
      </c>
      <c r="BK89" s="231">
        <f>ROUND(I89*H89,2)</f>
        <v>0</v>
      </c>
      <c r="BL89" s="23" t="s">
        <v>472</v>
      </c>
      <c r="BM89" s="23" t="s">
        <v>487</v>
      </c>
    </row>
    <row r="90" s="1" customFormat="1" ht="6.96" customHeight="1">
      <c r="B90" s="66"/>
      <c r="C90" s="67"/>
      <c r="D90" s="67"/>
      <c r="E90" s="67"/>
      <c r="F90" s="67"/>
      <c r="G90" s="67"/>
      <c r="H90" s="67"/>
      <c r="I90" s="165"/>
      <c r="J90" s="67"/>
      <c r="K90" s="67"/>
      <c r="L90" s="71"/>
    </row>
  </sheetData>
  <sheetProtection sheet="1" autoFilter="0" formatColumns="0" formatRows="0" objects="1" scenarios="1" spinCount="100000" saltValue="o/1mJGcJJu2xeqQWdcjta46dZ1Fxej1DVprXUDRgOdvbPxY0Eb82ub0xg10f6WGvWmKldEdsZCo6Fxp8tYXGXw==" hashValue="5iRd24mz0xbjL3pv1DcBBOUJT2PF60IPMXpD0/3EBFaK5aedUf1G6Fu8X0dD7v39Dm0YbgwGt1+ARJd1yErNSA==" algorithmName="SHA-512" password="CC35"/>
  <autoFilter ref="C79:K89"/>
  <mergeCells count="10">
    <mergeCell ref="E7:H7"/>
    <mergeCell ref="E9:H9"/>
    <mergeCell ref="E24:H24"/>
    <mergeCell ref="E45:H45"/>
    <mergeCell ref="E47:H47"/>
    <mergeCell ref="J51:J52"/>
    <mergeCell ref="E70:H70"/>
    <mergeCell ref="E72:H72"/>
    <mergeCell ref="G1:H1"/>
    <mergeCell ref="L2:V2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79" customWidth="1"/>
    <col min="2" max="2" width="1.664063" style="279" customWidth="1"/>
    <col min="3" max="4" width="5" style="279" customWidth="1"/>
    <col min="5" max="5" width="11.67" style="279" customWidth="1"/>
    <col min="6" max="6" width="9.17" style="279" customWidth="1"/>
    <col min="7" max="7" width="5" style="279" customWidth="1"/>
    <col min="8" max="8" width="77.83" style="279" customWidth="1"/>
    <col min="9" max="10" width="20" style="279" customWidth="1"/>
    <col min="11" max="11" width="1.664063" style="279" customWidth="1"/>
  </cols>
  <sheetData>
    <row r="1" ht="37.5" customHeight="1"/>
    <row r="2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4" customFormat="1" ht="45" customHeight="1">
      <c r="B3" s="283"/>
      <c r="C3" s="284" t="s">
        <v>488</v>
      </c>
      <c r="D3" s="284"/>
      <c r="E3" s="284"/>
      <c r="F3" s="284"/>
      <c r="G3" s="284"/>
      <c r="H3" s="284"/>
      <c r="I3" s="284"/>
      <c r="J3" s="284"/>
      <c r="K3" s="285"/>
    </row>
    <row r="4" ht="25.5" customHeight="1">
      <c r="B4" s="286"/>
      <c r="C4" s="287" t="s">
        <v>489</v>
      </c>
      <c r="D4" s="287"/>
      <c r="E4" s="287"/>
      <c r="F4" s="287"/>
      <c r="G4" s="287"/>
      <c r="H4" s="287"/>
      <c r="I4" s="287"/>
      <c r="J4" s="287"/>
      <c r="K4" s="288"/>
    </row>
    <row r="5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ht="15" customHeight="1">
      <c r="B6" s="286"/>
      <c r="C6" s="290" t="s">
        <v>490</v>
      </c>
      <c r="D6" s="290"/>
      <c r="E6" s="290"/>
      <c r="F6" s="290"/>
      <c r="G6" s="290"/>
      <c r="H6" s="290"/>
      <c r="I6" s="290"/>
      <c r="J6" s="290"/>
      <c r="K6" s="288"/>
    </row>
    <row r="7" ht="15" customHeight="1">
      <c r="B7" s="291"/>
      <c r="C7" s="290" t="s">
        <v>491</v>
      </c>
      <c r="D7" s="290"/>
      <c r="E7" s="290"/>
      <c r="F7" s="290"/>
      <c r="G7" s="290"/>
      <c r="H7" s="290"/>
      <c r="I7" s="290"/>
      <c r="J7" s="290"/>
      <c r="K7" s="288"/>
    </row>
    <row r="8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ht="15" customHeight="1">
      <c r="B9" s="291"/>
      <c r="C9" s="290" t="s">
        <v>492</v>
      </c>
      <c r="D9" s="290"/>
      <c r="E9" s="290"/>
      <c r="F9" s="290"/>
      <c r="G9" s="290"/>
      <c r="H9" s="290"/>
      <c r="I9" s="290"/>
      <c r="J9" s="290"/>
      <c r="K9" s="288"/>
    </row>
    <row r="10" ht="15" customHeight="1">
      <c r="B10" s="291"/>
      <c r="C10" s="290"/>
      <c r="D10" s="290" t="s">
        <v>493</v>
      </c>
      <c r="E10" s="290"/>
      <c r="F10" s="290"/>
      <c r="G10" s="290"/>
      <c r="H10" s="290"/>
      <c r="I10" s="290"/>
      <c r="J10" s="290"/>
      <c r="K10" s="288"/>
    </row>
    <row r="11" ht="15" customHeight="1">
      <c r="B11" s="291"/>
      <c r="C11" s="292"/>
      <c r="D11" s="290" t="s">
        <v>494</v>
      </c>
      <c r="E11" s="290"/>
      <c r="F11" s="290"/>
      <c r="G11" s="290"/>
      <c r="H11" s="290"/>
      <c r="I11" s="290"/>
      <c r="J11" s="290"/>
      <c r="K11" s="288"/>
    </row>
    <row r="12" ht="12.75" customHeight="1">
      <c r="B12" s="291"/>
      <c r="C12" s="292"/>
      <c r="D12" s="292"/>
      <c r="E12" s="292"/>
      <c r="F12" s="292"/>
      <c r="G12" s="292"/>
      <c r="H12" s="292"/>
      <c r="I12" s="292"/>
      <c r="J12" s="292"/>
      <c r="K12" s="288"/>
    </row>
    <row r="13" ht="15" customHeight="1">
      <c r="B13" s="291"/>
      <c r="C13" s="292"/>
      <c r="D13" s="290" t="s">
        <v>495</v>
      </c>
      <c r="E13" s="290"/>
      <c r="F13" s="290"/>
      <c r="G13" s="290"/>
      <c r="H13" s="290"/>
      <c r="I13" s="290"/>
      <c r="J13" s="290"/>
      <c r="K13" s="288"/>
    </row>
    <row r="14" ht="15" customHeight="1">
      <c r="B14" s="291"/>
      <c r="C14" s="292"/>
      <c r="D14" s="290" t="s">
        <v>496</v>
      </c>
      <c r="E14" s="290"/>
      <c r="F14" s="290"/>
      <c r="G14" s="290"/>
      <c r="H14" s="290"/>
      <c r="I14" s="290"/>
      <c r="J14" s="290"/>
      <c r="K14" s="288"/>
    </row>
    <row r="15" ht="15" customHeight="1">
      <c r="B15" s="291"/>
      <c r="C15" s="292"/>
      <c r="D15" s="290" t="s">
        <v>497</v>
      </c>
      <c r="E15" s="290"/>
      <c r="F15" s="290"/>
      <c r="G15" s="290"/>
      <c r="H15" s="290"/>
      <c r="I15" s="290"/>
      <c r="J15" s="290"/>
      <c r="K15" s="288"/>
    </row>
    <row r="16" ht="15" customHeight="1">
      <c r="B16" s="291"/>
      <c r="C16" s="292"/>
      <c r="D16" s="292"/>
      <c r="E16" s="293" t="s">
        <v>78</v>
      </c>
      <c r="F16" s="290" t="s">
        <v>498</v>
      </c>
      <c r="G16" s="290"/>
      <c r="H16" s="290"/>
      <c r="I16" s="290"/>
      <c r="J16" s="290"/>
      <c r="K16" s="288"/>
    </row>
    <row r="17" ht="15" customHeight="1">
      <c r="B17" s="291"/>
      <c r="C17" s="292"/>
      <c r="D17" s="292"/>
      <c r="E17" s="293" t="s">
        <v>499</v>
      </c>
      <c r="F17" s="290" t="s">
        <v>500</v>
      </c>
      <c r="G17" s="290"/>
      <c r="H17" s="290"/>
      <c r="I17" s="290"/>
      <c r="J17" s="290"/>
      <c r="K17" s="288"/>
    </row>
    <row r="18" ht="15" customHeight="1">
      <c r="B18" s="291"/>
      <c r="C18" s="292"/>
      <c r="D18" s="292"/>
      <c r="E18" s="293" t="s">
        <v>501</v>
      </c>
      <c r="F18" s="290" t="s">
        <v>502</v>
      </c>
      <c r="G18" s="290"/>
      <c r="H18" s="290"/>
      <c r="I18" s="290"/>
      <c r="J18" s="290"/>
      <c r="K18" s="288"/>
    </row>
    <row r="19" ht="15" customHeight="1">
      <c r="B19" s="291"/>
      <c r="C19" s="292"/>
      <c r="D19" s="292"/>
      <c r="E19" s="293" t="s">
        <v>503</v>
      </c>
      <c r="F19" s="290" t="s">
        <v>504</v>
      </c>
      <c r="G19" s="290"/>
      <c r="H19" s="290"/>
      <c r="I19" s="290"/>
      <c r="J19" s="290"/>
      <c r="K19" s="288"/>
    </row>
    <row r="20" ht="15" customHeight="1">
      <c r="B20" s="291"/>
      <c r="C20" s="292"/>
      <c r="D20" s="292"/>
      <c r="E20" s="293" t="s">
        <v>505</v>
      </c>
      <c r="F20" s="290" t="s">
        <v>506</v>
      </c>
      <c r="G20" s="290"/>
      <c r="H20" s="290"/>
      <c r="I20" s="290"/>
      <c r="J20" s="290"/>
      <c r="K20" s="288"/>
    </row>
    <row r="21" ht="15" customHeight="1">
      <c r="B21" s="291"/>
      <c r="C21" s="292"/>
      <c r="D21" s="292"/>
      <c r="E21" s="293" t="s">
        <v>507</v>
      </c>
      <c r="F21" s="290" t="s">
        <v>508</v>
      </c>
      <c r="G21" s="290"/>
      <c r="H21" s="290"/>
      <c r="I21" s="290"/>
      <c r="J21" s="290"/>
      <c r="K21" s="288"/>
    </row>
    <row r="22" ht="12.75" customHeight="1">
      <c r="B22" s="291"/>
      <c r="C22" s="292"/>
      <c r="D22" s="292"/>
      <c r="E22" s="292"/>
      <c r="F22" s="292"/>
      <c r="G22" s="292"/>
      <c r="H22" s="292"/>
      <c r="I22" s="292"/>
      <c r="J22" s="292"/>
      <c r="K22" s="288"/>
    </row>
    <row r="23" ht="15" customHeight="1">
      <c r="B23" s="291"/>
      <c r="C23" s="290" t="s">
        <v>509</v>
      </c>
      <c r="D23" s="290"/>
      <c r="E23" s="290"/>
      <c r="F23" s="290"/>
      <c r="G23" s="290"/>
      <c r="H23" s="290"/>
      <c r="I23" s="290"/>
      <c r="J23" s="290"/>
      <c r="K23" s="288"/>
    </row>
    <row r="24" ht="15" customHeight="1">
      <c r="B24" s="291"/>
      <c r="C24" s="290" t="s">
        <v>510</v>
      </c>
      <c r="D24" s="290"/>
      <c r="E24" s="290"/>
      <c r="F24" s="290"/>
      <c r="G24" s="290"/>
      <c r="H24" s="290"/>
      <c r="I24" s="290"/>
      <c r="J24" s="290"/>
      <c r="K24" s="288"/>
    </row>
    <row r="25" ht="15" customHeight="1">
      <c r="B25" s="291"/>
      <c r="C25" s="290"/>
      <c r="D25" s="290" t="s">
        <v>511</v>
      </c>
      <c r="E25" s="290"/>
      <c r="F25" s="290"/>
      <c r="G25" s="290"/>
      <c r="H25" s="290"/>
      <c r="I25" s="290"/>
      <c r="J25" s="290"/>
      <c r="K25" s="288"/>
    </row>
    <row r="26" ht="15" customHeight="1">
      <c r="B26" s="291"/>
      <c r="C26" s="292"/>
      <c r="D26" s="290" t="s">
        <v>512</v>
      </c>
      <c r="E26" s="290"/>
      <c r="F26" s="290"/>
      <c r="G26" s="290"/>
      <c r="H26" s="290"/>
      <c r="I26" s="290"/>
      <c r="J26" s="290"/>
      <c r="K26" s="288"/>
    </row>
    <row r="27" ht="12.75" customHeight="1">
      <c r="B27" s="291"/>
      <c r="C27" s="292"/>
      <c r="D27" s="292"/>
      <c r="E27" s="292"/>
      <c r="F27" s="292"/>
      <c r="G27" s="292"/>
      <c r="H27" s="292"/>
      <c r="I27" s="292"/>
      <c r="J27" s="292"/>
      <c r="K27" s="288"/>
    </row>
    <row r="28" ht="15" customHeight="1">
      <c r="B28" s="291"/>
      <c r="C28" s="292"/>
      <c r="D28" s="290" t="s">
        <v>513</v>
      </c>
      <c r="E28" s="290"/>
      <c r="F28" s="290"/>
      <c r="G28" s="290"/>
      <c r="H28" s="290"/>
      <c r="I28" s="290"/>
      <c r="J28" s="290"/>
      <c r="K28" s="288"/>
    </row>
    <row r="29" ht="15" customHeight="1">
      <c r="B29" s="291"/>
      <c r="C29" s="292"/>
      <c r="D29" s="290" t="s">
        <v>514</v>
      </c>
      <c r="E29" s="290"/>
      <c r="F29" s="290"/>
      <c r="G29" s="290"/>
      <c r="H29" s="290"/>
      <c r="I29" s="290"/>
      <c r="J29" s="290"/>
      <c r="K29" s="288"/>
    </row>
    <row r="30" ht="12.75" customHeight="1">
      <c r="B30" s="291"/>
      <c r="C30" s="292"/>
      <c r="D30" s="292"/>
      <c r="E30" s="292"/>
      <c r="F30" s="292"/>
      <c r="G30" s="292"/>
      <c r="H30" s="292"/>
      <c r="I30" s="292"/>
      <c r="J30" s="292"/>
      <c r="K30" s="288"/>
    </row>
    <row r="31" ht="15" customHeight="1">
      <c r="B31" s="291"/>
      <c r="C31" s="292"/>
      <c r="D31" s="290" t="s">
        <v>515</v>
      </c>
      <c r="E31" s="290"/>
      <c r="F31" s="290"/>
      <c r="G31" s="290"/>
      <c r="H31" s="290"/>
      <c r="I31" s="290"/>
      <c r="J31" s="290"/>
      <c r="K31" s="288"/>
    </row>
    <row r="32" ht="15" customHeight="1">
      <c r="B32" s="291"/>
      <c r="C32" s="292"/>
      <c r="D32" s="290" t="s">
        <v>516</v>
      </c>
      <c r="E32" s="290"/>
      <c r="F32" s="290"/>
      <c r="G32" s="290"/>
      <c r="H32" s="290"/>
      <c r="I32" s="290"/>
      <c r="J32" s="290"/>
      <c r="K32" s="288"/>
    </row>
    <row r="33" ht="15" customHeight="1">
      <c r="B33" s="291"/>
      <c r="C33" s="292"/>
      <c r="D33" s="290" t="s">
        <v>517</v>
      </c>
      <c r="E33" s="290"/>
      <c r="F33" s="290"/>
      <c r="G33" s="290"/>
      <c r="H33" s="290"/>
      <c r="I33" s="290"/>
      <c r="J33" s="290"/>
      <c r="K33" s="288"/>
    </row>
    <row r="34" ht="15" customHeight="1">
      <c r="B34" s="291"/>
      <c r="C34" s="292"/>
      <c r="D34" s="290"/>
      <c r="E34" s="294" t="s">
        <v>114</v>
      </c>
      <c r="F34" s="290"/>
      <c r="G34" s="290" t="s">
        <v>518</v>
      </c>
      <c r="H34" s="290"/>
      <c r="I34" s="290"/>
      <c r="J34" s="290"/>
      <c r="K34" s="288"/>
    </row>
    <row r="35" ht="30.75" customHeight="1">
      <c r="B35" s="291"/>
      <c r="C35" s="292"/>
      <c r="D35" s="290"/>
      <c r="E35" s="294" t="s">
        <v>519</v>
      </c>
      <c r="F35" s="290"/>
      <c r="G35" s="290" t="s">
        <v>520</v>
      </c>
      <c r="H35" s="290"/>
      <c r="I35" s="290"/>
      <c r="J35" s="290"/>
      <c r="K35" s="288"/>
    </row>
    <row r="36" ht="15" customHeight="1">
      <c r="B36" s="291"/>
      <c r="C36" s="292"/>
      <c r="D36" s="290"/>
      <c r="E36" s="294" t="s">
        <v>52</v>
      </c>
      <c r="F36" s="290"/>
      <c r="G36" s="290" t="s">
        <v>521</v>
      </c>
      <c r="H36" s="290"/>
      <c r="I36" s="290"/>
      <c r="J36" s="290"/>
      <c r="K36" s="288"/>
    </row>
    <row r="37" ht="15" customHeight="1">
      <c r="B37" s="291"/>
      <c r="C37" s="292"/>
      <c r="D37" s="290"/>
      <c r="E37" s="294" t="s">
        <v>115</v>
      </c>
      <c r="F37" s="290"/>
      <c r="G37" s="290" t="s">
        <v>522</v>
      </c>
      <c r="H37" s="290"/>
      <c r="I37" s="290"/>
      <c r="J37" s="290"/>
      <c r="K37" s="288"/>
    </row>
    <row r="38" ht="15" customHeight="1">
      <c r="B38" s="291"/>
      <c r="C38" s="292"/>
      <c r="D38" s="290"/>
      <c r="E38" s="294" t="s">
        <v>116</v>
      </c>
      <c r="F38" s="290"/>
      <c r="G38" s="290" t="s">
        <v>523</v>
      </c>
      <c r="H38" s="290"/>
      <c r="I38" s="290"/>
      <c r="J38" s="290"/>
      <c r="K38" s="288"/>
    </row>
    <row r="39" ht="15" customHeight="1">
      <c r="B39" s="291"/>
      <c r="C39" s="292"/>
      <c r="D39" s="290"/>
      <c r="E39" s="294" t="s">
        <v>117</v>
      </c>
      <c r="F39" s="290"/>
      <c r="G39" s="290" t="s">
        <v>524</v>
      </c>
      <c r="H39" s="290"/>
      <c r="I39" s="290"/>
      <c r="J39" s="290"/>
      <c r="K39" s="288"/>
    </row>
    <row r="40" ht="15" customHeight="1">
      <c r="B40" s="291"/>
      <c r="C40" s="292"/>
      <c r="D40" s="290"/>
      <c r="E40" s="294" t="s">
        <v>525</v>
      </c>
      <c r="F40" s="290"/>
      <c r="G40" s="290" t="s">
        <v>526</v>
      </c>
      <c r="H40" s="290"/>
      <c r="I40" s="290"/>
      <c r="J40" s="290"/>
      <c r="K40" s="288"/>
    </row>
    <row r="41" ht="15" customHeight="1">
      <c r="B41" s="291"/>
      <c r="C41" s="292"/>
      <c r="D41" s="290"/>
      <c r="E41" s="294"/>
      <c r="F41" s="290"/>
      <c r="G41" s="290" t="s">
        <v>527</v>
      </c>
      <c r="H41" s="290"/>
      <c r="I41" s="290"/>
      <c r="J41" s="290"/>
      <c r="K41" s="288"/>
    </row>
    <row r="42" ht="15" customHeight="1">
      <c r="B42" s="291"/>
      <c r="C42" s="292"/>
      <c r="D42" s="290"/>
      <c r="E42" s="294" t="s">
        <v>528</v>
      </c>
      <c r="F42" s="290"/>
      <c r="G42" s="290" t="s">
        <v>529</v>
      </c>
      <c r="H42" s="290"/>
      <c r="I42" s="290"/>
      <c r="J42" s="290"/>
      <c r="K42" s="288"/>
    </row>
    <row r="43" ht="15" customHeight="1">
      <c r="B43" s="291"/>
      <c r="C43" s="292"/>
      <c r="D43" s="290"/>
      <c r="E43" s="294" t="s">
        <v>119</v>
      </c>
      <c r="F43" s="290"/>
      <c r="G43" s="290" t="s">
        <v>530</v>
      </c>
      <c r="H43" s="290"/>
      <c r="I43" s="290"/>
      <c r="J43" s="290"/>
      <c r="K43" s="288"/>
    </row>
    <row r="44" ht="12.75" customHeight="1">
      <c r="B44" s="291"/>
      <c r="C44" s="292"/>
      <c r="D44" s="290"/>
      <c r="E44" s="290"/>
      <c r="F44" s="290"/>
      <c r="G44" s="290"/>
      <c r="H44" s="290"/>
      <c r="I44" s="290"/>
      <c r="J44" s="290"/>
      <c r="K44" s="288"/>
    </row>
    <row r="45" ht="15" customHeight="1">
      <c r="B45" s="291"/>
      <c r="C45" s="292"/>
      <c r="D45" s="290" t="s">
        <v>531</v>
      </c>
      <c r="E45" s="290"/>
      <c r="F45" s="290"/>
      <c r="G45" s="290"/>
      <c r="H45" s="290"/>
      <c r="I45" s="290"/>
      <c r="J45" s="290"/>
      <c r="K45" s="288"/>
    </row>
    <row r="46" ht="15" customHeight="1">
      <c r="B46" s="291"/>
      <c r="C46" s="292"/>
      <c r="D46" s="292"/>
      <c r="E46" s="290" t="s">
        <v>532</v>
      </c>
      <c r="F46" s="290"/>
      <c r="G46" s="290"/>
      <c r="H46" s="290"/>
      <c r="I46" s="290"/>
      <c r="J46" s="290"/>
      <c r="K46" s="288"/>
    </row>
    <row r="47" ht="15" customHeight="1">
      <c r="B47" s="291"/>
      <c r="C47" s="292"/>
      <c r="D47" s="292"/>
      <c r="E47" s="290" t="s">
        <v>533</v>
      </c>
      <c r="F47" s="290"/>
      <c r="G47" s="290"/>
      <c r="H47" s="290"/>
      <c r="I47" s="290"/>
      <c r="J47" s="290"/>
      <c r="K47" s="288"/>
    </row>
    <row r="48" ht="15" customHeight="1">
      <c r="B48" s="291"/>
      <c r="C48" s="292"/>
      <c r="D48" s="292"/>
      <c r="E48" s="290" t="s">
        <v>534</v>
      </c>
      <c r="F48" s="290"/>
      <c r="G48" s="290"/>
      <c r="H48" s="290"/>
      <c r="I48" s="290"/>
      <c r="J48" s="290"/>
      <c r="K48" s="288"/>
    </row>
    <row r="49" ht="15" customHeight="1">
      <c r="B49" s="291"/>
      <c r="C49" s="292"/>
      <c r="D49" s="290" t="s">
        <v>535</v>
      </c>
      <c r="E49" s="290"/>
      <c r="F49" s="290"/>
      <c r="G49" s="290"/>
      <c r="H49" s="290"/>
      <c r="I49" s="290"/>
      <c r="J49" s="290"/>
      <c r="K49" s="288"/>
    </row>
    <row r="50" ht="25.5" customHeight="1">
      <c r="B50" s="286"/>
      <c r="C50" s="287" t="s">
        <v>536</v>
      </c>
      <c r="D50" s="287"/>
      <c r="E50" s="287"/>
      <c r="F50" s="287"/>
      <c r="G50" s="287"/>
      <c r="H50" s="287"/>
      <c r="I50" s="287"/>
      <c r="J50" s="287"/>
      <c r="K50" s="288"/>
    </row>
    <row r="51" ht="5.25" customHeight="1">
      <c r="B51" s="286"/>
      <c r="C51" s="289"/>
      <c r="D51" s="289"/>
      <c r="E51" s="289"/>
      <c r="F51" s="289"/>
      <c r="G51" s="289"/>
      <c r="H51" s="289"/>
      <c r="I51" s="289"/>
      <c r="J51" s="289"/>
      <c r="K51" s="288"/>
    </row>
    <row r="52" ht="15" customHeight="1">
      <c r="B52" s="286"/>
      <c r="C52" s="290" t="s">
        <v>537</v>
      </c>
      <c r="D52" s="290"/>
      <c r="E52" s="290"/>
      <c r="F52" s="290"/>
      <c r="G52" s="290"/>
      <c r="H52" s="290"/>
      <c r="I52" s="290"/>
      <c r="J52" s="290"/>
      <c r="K52" s="288"/>
    </row>
    <row r="53" ht="15" customHeight="1">
      <c r="B53" s="286"/>
      <c r="C53" s="290" t="s">
        <v>538</v>
      </c>
      <c r="D53" s="290"/>
      <c r="E53" s="290"/>
      <c r="F53" s="290"/>
      <c r="G53" s="290"/>
      <c r="H53" s="290"/>
      <c r="I53" s="290"/>
      <c r="J53" s="290"/>
      <c r="K53" s="288"/>
    </row>
    <row r="54" ht="12.75" customHeight="1">
      <c r="B54" s="286"/>
      <c r="C54" s="290"/>
      <c r="D54" s="290"/>
      <c r="E54" s="290"/>
      <c r="F54" s="290"/>
      <c r="G54" s="290"/>
      <c r="H54" s="290"/>
      <c r="I54" s="290"/>
      <c r="J54" s="290"/>
      <c r="K54" s="288"/>
    </row>
    <row r="55" ht="15" customHeight="1">
      <c r="B55" s="286"/>
      <c r="C55" s="290" t="s">
        <v>539</v>
      </c>
      <c r="D55" s="290"/>
      <c r="E55" s="290"/>
      <c r="F55" s="290"/>
      <c r="G55" s="290"/>
      <c r="H55" s="290"/>
      <c r="I55" s="290"/>
      <c r="J55" s="290"/>
      <c r="K55" s="288"/>
    </row>
    <row r="56" ht="15" customHeight="1">
      <c r="B56" s="286"/>
      <c r="C56" s="292"/>
      <c r="D56" s="290" t="s">
        <v>540</v>
      </c>
      <c r="E56" s="290"/>
      <c r="F56" s="290"/>
      <c r="G56" s="290"/>
      <c r="H56" s="290"/>
      <c r="I56" s="290"/>
      <c r="J56" s="290"/>
      <c r="K56" s="288"/>
    </row>
    <row r="57" ht="15" customHeight="1">
      <c r="B57" s="286"/>
      <c r="C57" s="292"/>
      <c r="D57" s="290" t="s">
        <v>541</v>
      </c>
      <c r="E57" s="290"/>
      <c r="F57" s="290"/>
      <c r="G57" s="290"/>
      <c r="H57" s="290"/>
      <c r="I57" s="290"/>
      <c r="J57" s="290"/>
      <c r="K57" s="288"/>
    </row>
    <row r="58" ht="15" customHeight="1">
      <c r="B58" s="286"/>
      <c r="C58" s="292"/>
      <c r="D58" s="290" t="s">
        <v>542</v>
      </c>
      <c r="E58" s="290"/>
      <c r="F58" s="290"/>
      <c r="G58" s="290"/>
      <c r="H58" s="290"/>
      <c r="I58" s="290"/>
      <c r="J58" s="290"/>
      <c r="K58" s="288"/>
    </row>
    <row r="59" ht="15" customHeight="1">
      <c r="B59" s="286"/>
      <c r="C59" s="292"/>
      <c r="D59" s="290" t="s">
        <v>543</v>
      </c>
      <c r="E59" s="290"/>
      <c r="F59" s="290"/>
      <c r="G59" s="290"/>
      <c r="H59" s="290"/>
      <c r="I59" s="290"/>
      <c r="J59" s="290"/>
      <c r="K59" s="288"/>
    </row>
    <row r="60" ht="15" customHeight="1">
      <c r="B60" s="286"/>
      <c r="C60" s="292"/>
      <c r="D60" s="295" t="s">
        <v>544</v>
      </c>
      <c r="E60" s="295"/>
      <c r="F60" s="295"/>
      <c r="G60" s="295"/>
      <c r="H60" s="295"/>
      <c r="I60" s="295"/>
      <c r="J60" s="295"/>
      <c r="K60" s="288"/>
    </row>
    <row r="61" ht="15" customHeight="1">
      <c r="B61" s="286"/>
      <c r="C61" s="292"/>
      <c r="D61" s="290" t="s">
        <v>545</v>
      </c>
      <c r="E61" s="290"/>
      <c r="F61" s="290"/>
      <c r="G61" s="290"/>
      <c r="H61" s="290"/>
      <c r="I61" s="290"/>
      <c r="J61" s="290"/>
      <c r="K61" s="288"/>
    </row>
    <row r="62" ht="12.75" customHeight="1">
      <c r="B62" s="286"/>
      <c r="C62" s="292"/>
      <c r="D62" s="292"/>
      <c r="E62" s="296"/>
      <c r="F62" s="292"/>
      <c r="G62" s="292"/>
      <c r="H62" s="292"/>
      <c r="I62" s="292"/>
      <c r="J62" s="292"/>
      <c r="K62" s="288"/>
    </row>
    <row r="63" ht="15" customHeight="1">
      <c r="B63" s="286"/>
      <c r="C63" s="292"/>
      <c r="D63" s="290" t="s">
        <v>546</v>
      </c>
      <c r="E63" s="290"/>
      <c r="F63" s="290"/>
      <c r="G63" s="290"/>
      <c r="H63" s="290"/>
      <c r="I63" s="290"/>
      <c r="J63" s="290"/>
      <c r="K63" s="288"/>
    </row>
    <row r="64" ht="15" customHeight="1">
      <c r="B64" s="286"/>
      <c r="C64" s="292"/>
      <c r="D64" s="295" t="s">
        <v>547</v>
      </c>
      <c r="E64" s="295"/>
      <c r="F64" s="295"/>
      <c r="G64" s="295"/>
      <c r="H64" s="295"/>
      <c r="I64" s="295"/>
      <c r="J64" s="295"/>
      <c r="K64" s="288"/>
    </row>
    <row r="65" ht="15" customHeight="1">
      <c r="B65" s="286"/>
      <c r="C65" s="292"/>
      <c r="D65" s="290" t="s">
        <v>548</v>
      </c>
      <c r="E65" s="290"/>
      <c r="F65" s="290"/>
      <c r="G65" s="290"/>
      <c r="H65" s="290"/>
      <c r="I65" s="290"/>
      <c r="J65" s="290"/>
      <c r="K65" s="288"/>
    </row>
    <row r="66" ht="15" customHeight="1">
      <c r="B66" s="286"/>
      <c r="C66" s="292"/>
      <c r="D66" s="290" t="s">
        <v>549</v>
      </c>
      <c r="E66" s="290"/>
      <c r="F66" s="290"/>
      <c r="G66" s="290"/>
      <c r="H66" s="290"/>
      <c r="I66" s="290"/>
      <c r="J66" s="290"/>
      <c r="K66" s="288"/>
    </row>
    <row r="67" ht="15" customHeight="1">
      <c r="B67" s="286"/>
      <c r="C67" s="292"/>
      <c r="D67" s="290" t="s">
        <v>550</v>
      </c>
      <c r="E67" s="290"/>
      <c r="F67" s="290"/>
      <c r="G67" s="290"/>
      <c r="H67" s="290"/>
      <c r="I67" s="290"/>
      <c r="J67" s="290"/>
      <c r="K67" s="288"/>
    </row>
    <row r="68" ht="15" customHeight="1">
      <c r="B68" s="286"/>
      <c r="C68" s="292"/>
      <c r="D68" s="290" t="s">
        <v>551</v>
      </c>
      <c r="E68" s="290"/>
      <c r="F68" s="290"/>
      <c r="G68" s="290"/>
      <c r="H68" s="290"/>
      <c r="I68" s="290"/>
      <c r="J68" s="290"/>
      <c r="K68" s="288"/>
    </row>
    <row r="69" ht="12.75" customHeight="1">
      <c r="B69" s="297"/>
      <c r="C69" s="298"/>
      <c r="D69" s="298"/>
      <c r="E69" s="298"/>
      <c r="F69" s="298"/>
      <c r="G69" s="298"/>
      <c r="H69" s="298"/>
      <c r="I69" s="298"/>
      <c r="J69" s="298"/>
      <c r="K69" s="299"/>
    </row>
    <row r="70" ht="18.75" customHeight="1">
      <c r="B70" s="300"/>
      <c r="C70" s="300"/>
      <c r="D70" s="300"/>
      <c r="E70" s="300"/>
      <c r="F70" s="300"/>
      <c r="G70" s="300"/>
      <c r="H70" s="300"/>
      <c r="I70" s="300"/>
      <c r="J70" s="300"/>
      <c r="K70" s="301"/>
    </row>
    <row r="71" ht="18.75" customHeight="1">
      <c r="B71" s="301"/>
      <c r="C71" s="301"/>
      <c r="D71" s="301"/>
      <c r="E71" s="301"/>
      <c r="F71" s="301"/>
      <c r="G71" s="301"/>
      <c r="H71" s="301"/>
      <c r="I71" s="301"/>
      <c r="J71" s="301"/>
      <c r="K71" s="301"/>
    </row>
    <row r="72" ht="7.5" customHeight="1">
      <c r="B72" s="302"/>
      <c r="C72" s="303"/>
      <c r="D72" s="303"/>
      <c r="E72" s="303"/>
      <c r="F72" s="303"/>
      <c r="G72" s="303"/>
      <c r="H72" s="303"/>
      <c r="I72" s="303"/>
      <c r="J72" s="303"/>
      <c r="K72" s="304"/>
    </row>
    <row r="73" ht="45" customHeight="1">
      <c r="B73" s="305"/>
      <c r="C73" s="306" t="s">
        <v>89</v>
      </c>
      <c r="D73" s="306"/>
      <c r="E73" s="306"/>
      <c r="F73" s="306"/>
      <c r="G73" s="306"/>
      <c r="H73" s="306"/>
      <c r="I73" s="306"/>
      <c r="J73" s="306"/>
      <c r="K73" s="307"/>
    </row>
    <row r="74" ht="17.25" customHeight="1">
      <c r="B74" s="305"/>
      <c r="C74" s="308" t="s">
        <v>552</v>
      </c>
      <c r="D74" s="308"/>
      <c r="E74" s="308"/>
      <c r="F74" s="308" t="s">
        <v>553</v>
      </c>
      <c r="G74" s="309"/>
      <c r="H74" s="308" t="s">
        <v>115</v>
      </c>
      <c r="I74" s="308" t="s">
        <v>56</v>
      </c>
      <c r="J74" s="308" t="s">
        <v>554</v>
      </c>
      <c r="K74" s="307"/>
    </row>
    <row r="75" ht="17.25" customHeight="1">
      <c r="B75" s="305"/>
      <c r="C75" s="310" t="s">
        <v>555</v>
      </c>
      <c r="D75" s="310"/>
      <c r="E75" s="310"/>
      <c r="F75" s="311" t="s">
        <v>556</v>
      </c>
      <c r="G75" s="312"/>
      <c r="H75" s="310"/>
      <c r="I75" s="310"/>
      <c r="J75" s="310" t="s">
        <v>557</v>
      </c>
      <c r="K75" s="307"/>
    </row>
    <row r="76" ht="5.25" customHeight="1">
      <c r="B76" s="305"/>
      <c r="C76" s="313"/>
      <c r="D76" s="313"/>
      <c r="E76" s="313"/>
      <c r="F76" s="313"/>
      <c r="G76" s="314"/>
      <c r="H76" s="313"/>
      <c r="I76" s="313"/>
      <c r="J76" s="313"/>
      <c r="K76" s="307"/>
    </row>
    <row r="77" ht="15" customHeight="1">
      <c r="B77" s="305"/>
      <c r="C77" s="294" t="s">
        <v>52</v>
      </c>
      <c r="D77" s="313"/>
      <c r="E77" s="313"/>
      <c r="F77" s="315" t="s">
        <v>558</v>
      </c>
      <c r="G77" s="314"/>
      <c r="H77" s="294" t="s">
        <v>559</v>
      </c>
      <c r="I77" s="294" t="s">
        <v>560</v>
      </c>
      <c r="J77" s="294">
        <v>20</v>
      </c>
      <c r="K77" s="307"/>
    </row>
    <row r="78" ht="15" customHeight="1">
      <c r="B78" s="305"/>
      <c r="C78" s="294" t="s">
        <v>561</v>
      </c>
      <c r="D78" s="294"/>
      <c r="E78" s="294"/>
      <c r="F78" s="315" t="s">
        <v>558</v>
      </c>
      <c r="G78" s="314"/>
      <c r="H78" s="294" t="s">
        <v>562</v>
      </c>
      <c r="I78" s="294" t="s">
        <v>560</v>
      </c>
      <c r="J78" s="294">
        <v>120</v>
      </c>
      <c r="K78" s="307"/>
    </row>
    <row r="79" ht="15" customHeight="1">
      <c r="B79" s="316"/>
      <c r="C79" s="294" t="s">
        <v>563</v>
      </c>
      <c r="D79" s="294"/>
      <c r="E79" s="294"/>
      <c r="F79" s="315" t="s">
        <v>564</v>
      </c>
      <c r="G79" s="314"/>
      <c r="H79" s="294" t="s">
        <v>565</v>
      </c>
      <c r="I79" s="294" t="s">
        <v>560</v>
      </c>
      <c r="J79" s="294">
        <v>50</v>
      </c>
      <c r="K79" s="307"/>
    </row>
    <row r="80" ht="15" customHeight="1">
      <c r="B80" s="316"/>
      <c r="C80" s="294" t="s">
        <v>566</v>
      </c>
      <c r="D80" s="294"/>
      <c r="E80" s="294"/>
      <c r="F80" s="315" t="s">
        <v>558</v>
      </c>
      <c r="G80" s="314"/>
      <c r="H80" s="294" t="s">
        <v>567</v>
      </c>
      <c r="I80" s="294" t="s">
        <v>568</v>
      </c>
      <c r="J80" s="294"/>
      <c r="K80" s="307"/>
    </row>
    <row r="81" ht="15" customHeight="1">
      <c r="B81" s="316"/>
      <c r="C81" s="317" t="s">
        <v>569</v>
      </c>
      <c r="D81" s="317"/>
      <c r="E81" s="317"/>
      <c r="F81" s="318" t="s">
        <v>564</v>
      </c>
      <c r="G81" s="317"/>
      <c r="H81" s="317" t="s">
        <v>570</v>
      </c>
      <c r="I81" s="317" t="s">
        <v>560</v>
      </c>
      <c r="J81" s="317">
        <v>15</v>
      </c>
      <c r="K81" s="307"/>
    </row>
    <row r="82" ht="15" customHeight="1">
      <c r="B82" s="316"/>
      <c r="C82" s="317" t="s">
        <v>571</v>
      </c>
      <c r="D82" s="317"/>
      <c r="E82" s="317"/>
      <c r="F82" s="318" t="s">
        <v>564</v>
      </c>
      <c r="G82" s="317"/>
      <c r="H82" s="317" t="s">
        <v>572</v>
      </c>
      <c r="I82" s="317" t="s">
        <v>560</v>
      </c>
      <c r="J82" s="317">
        <v>15</v>
      </c>
      <c r="K82" s="307"/>
    </row>
    <row r="83" ht="15" customHeight="1">
      <c r="B83" s="316"/>
      <c r="C83" s="317" t="s">
        <v>573</v>
      </c>
      <c r="D83" s="317"/>
      <c r="E83" s="317"/>
      <c r="F83" s="318" t="s">
        <v>564</v>
      </c>
      <c r="G83" s="317"/>
      <c r="H83" s="317" t="s">
        <v>574</v>
      </c>
      <c r="I83" s="317" t="s">
        <v>560</v>
      </c>
      <c r="J83" s="317">
        <v>20</v>
      </c>
      <c r="K83" s="307"/>
    </row>
    <row r="84" ht="15" customHeight="1">
      <c r="B84" s="316"/>
      <c r="C84" s="317" t="s">
        <v>575</v>
      </c>
      <c r="D84" s="317"/>
      <c r="E84" s="317"/>
      <c r="F84" s="318" t="s">
        <v>564</v>
      </c>
      <c r="G84" s="317"/>
      <c r="H84" s="317" t="s">
        <v>576</v>
      </c>
      <c r="I84" s="317" t="s">
        <v>560</v>
      </c>
      <c r="J84" s="317">
        <v>20</v>
      </c>
      <c r="K84" s="307"/>
    </row>
    <row r="85" ht="15" customHeight="1">
      <c r="B85" s="316"/>
      <c r="C85" s="294" t="s">
        <v>577</v>
      </c>
      <c r="D85" s="294"/>
      <c r="E85" s="294"/>
      <c r="F85" s="315" t="s">
        <v>564</v>
      </c>
      <c r="G85" s="314"/>
      <c r="H85" s="294" t="s">
        <v>578</v>
      </c>
      <c r="I85" s="294" t="s">
        <v>560</v>
      </c>
      <c r="J85" s="294">
        <v>50</v>
      </c>
      <c r="K85" s="307"/>
    </row>
    <row r="86" ht="15" customHeight="1">
      <c r="B86" s="316"/>
      <c r="C86" s="294" t="s">
        <v>579</v>
      </c>
      <c r="D86" s="294"/>
      <c r="E86" s="294"/>
      <c r="F86" s="315" t="s">
        <v>564</v>
      </c>
      <c r="G86" s="314"/>
      <c r="H86" s="294" t="s">
        <v>580</v>
      </c>
      <c r="I86" s="294" t="s">
        <v>560</v>
      </c>
      <c r="J86" s="294">
        <v>20</v>
      </c>
      <c r="K86" s="307"/>
    </row>
    <row r="87" ht="15" customHeight="1">
      <c r="B87" s="316"/>
      <c r="C87" s="294" t="s">
        <v>581</v>
      </c>
      <c r="D87" s="294"/>
      <c r="E87" s="294"/>
      <c r="F87" s="315" t="s">
        <v>564</v>
      </c>
      <c r="G87" s="314"/>
      <c r="H87" s="294" t="s">
        <v>582</v>
      </c>
      <c r="I87" s="294" t="s">
        <v>560</v>
      </c>
      <c r="J87" s="294">
        <v>20</v>
      </c>
      <c r="K87" s="307"/>
    </row>
    <row r="88" ht="15" customHeight="1">
      <c r="B88" s="316"/>
      <c r="C88" s="294" t="s">
        <v>583</v>
      </c>
      <c r="D88" s="294"/>
      <c r="E88" s="294"/>
      <c r="F88" s="315" t="s">
        <v>564</v>
      </c>
      <c r="G88" s="314"/>
      <c r="H88" s="294" t="s">
        <v>584</v>
      </c>
      <c r="I88" s="294" t="s">
        <v>560</v>
      </c>
      <c r="J88" s="294">
        <v>50</v>
      </c>
      <c r="K88" s="307"/>
    </row>
    <row r="89" ht="15" customHeight="1">
      <c r="B89" s="316"/>
      <c r="C89" s="294" t="s">
        <v>585</v>
      </c>
      <c r="D89" s="294"/>
      <c r="E89" s="294"/>
      <c r="F89" s="315" t="s">
        <v>564</v>
      </c>
      <c r="G89" s="314"/>
      <c r="H89" s="294" t="s">
        <v>585</v>
      </c>
      <c r="I89" s="294" t="s">
        <v>560</v>
      </c>
      <c r="J89" s="294">
        <v>50</v>
      </c>
      <c r="K89" s="307"/>
    </row>
    <row r="90" ht="15" customHeight="1">
      <c r="B90" s="316"/>
      <c r="C90" s="294" t="s">
        <v>120</v>
      </c>
      <c r="D90" s="294"/>
      <c r="E90" s="294"/>
      <c r="F90" s="315" t="s">
        <v>564</v>
      </c>
      <c r="G90" s="314"/>
      <c r="H90" s="294" t="s">
        <v>586</v>
      </c>
      <c r="I90" s="294" t="s">
        <v>560</v>
      </c>
      <c r="J90" s="294">
        <v>255</v>
      </c>
      <c r="K90" s="307"/>
    </row>
    <row r="91" ht="15" customHeight="1">
      <c r="B91" s="316"/>
      <c r="C91" s="294" t="s">
        <v>587</v>
      </c>
      <c r="D91" s="294"/>
      <c r="E91" s="294"/>
      <c r="F91" s="315" t="s">
        <v>558</v>
      </c>
      <c r="G91" s="314"/>
      <c r="H91" s="294" t="s">
        <v>588</v>
      </c>
      <c r="I91" s="294" t="s">
        <v>589</v>
      </c>
      <c r="J91" s="294"/>
      <c r="K91" s="307"/>
    </row>
    <row r="92" ht="15" customHeight="1">
      <c r="B92" s="316"/>
      <c r="C92" s="294" t="s">
        <v>590</v>
      </c>
      <c r="D92" s="294"/>
      <c r="E92" s="294"/>
      <c r="F92" s="315" t="s">
        <v>558</v>
      </c>
      <c r="G92" s="314"/>
      <c r="H92" s="294" t="s">
        <v>591</v>
      </c>
      <c r="I92" s="294" t="s">
        <v>592</v>
      </c>
      <c r="J92" s="294"/>
      <c r="K92" s="307"/>
    </row>
    <row r="93" ht="15" customHeight="1">
      <c r="B93" s="316"/>
      <c r="C93" s="294" t="s">
        <v>593</v>
      </c>
      <c r="D93" s="294"/>
      <c r="E93" s="294"/>
      <c r="F93" s="315" t="s">
        <v>558</v>
      </c>
      <c r="G93" s="314"/>
      <c r="H93" s="294" t="s">
        <v>593</v>
      </c>
      <c r="I93" s="294" t="s">
        <v>592</v>
      </c>
      <c r="J93" s="294"/>
      <c r="K93" s="307"/>
    </row>
    <row r="94" ht="15" customHeight="1">
      <c r="B94" s="316"/>
      <c r="C94" s="294" t="s">
        <v>37</v>
      </c>
      <c r="D94" s="294"/>
      <c r="E94" s="294"/>
      <c r="F94" s="315" t="s">
        <v>558</v>
      </c>
      <c r="G94" s="314"/>
      <c r="H94" s="294" t="s">
        <v>594</v>
      </c>
      <c r="I94" s="294" t="s">
        <v>592</v>
      </c>
      <c r="J94" s="294"/>
      <c r="K94" s="307"/>
    </row>
    <row r="95" ht="15" customHeight="1">
      <c r="B95" s="316"/>
      <c r="C95" s="294" t="s">
        <v>47</v>
      </c>
      <c r="D95" s="294"/>
      <c r="E95" s="294"/>
      <c r="F95" s="315" t="s">
        <v>558</v>
      </c>
      <c r="G95" s="314"/>
      <c r="H95" s="294" t="s">
        <v>595</v>
      </c>
      <c r="I95" s="294" t="s">
        <v>592</v>
      </c>
      <c r="J95" s="294"/>
      <c r="K95" s="307"/>
    </row>
    <row r="96" ht="15" customHeight="1">
      <c r="B96" s="319"/>
      <c r="C96" s="320"/>
      <c r="D96" s="320"/>
      <c r="E96" s="320"/>
      <c r="F96" s="320"/>
      <c r="G96" s="320"/>
      <c r="H96" s="320"/>
      <c r="I96" s="320"/>
      <c r="J96" s="320"/>
      <c r="K96" s="321"/>
    </row>
    <row r="97" ht="18.75" customHeight="1">
      <c r="B97" s="322"/>
      <c r="C97" s="323"/>
      <c r="D97" s="323"/>
      <c r="E97" s="323"/>
      <c r="F97" s="323"/>
      <c r="G97" s="323"/>
      <c r="H97" s="323"/>
      <c r="I97" s="323"/>
      <c r="J97" s="323"/>
      <c r="K97" s="322"/>
    </row>
    <row r="98" ht="18.75" customHeight="1">
      <c r="B98" s="301"/>
      <c r="C98" s="301"/>
      <c r="D98" s="301"/>
      <c r="E98" s="301"/>
      <c r="F98" s="301"/>
      <c r="G98" s="301"/>
      <c r="H98" s="301"/>
      <c r="I98" s="301"/>
      <c r="J98" s="301"/>
      <c r="K98" s="301"/>
    </row>
    <row r="99" ht="7.5" customHeight="1">
      <c r="B99" s="302"/>
      <c r="C99" s="303"/>
      <c r="D99" s="303"/>
      <c r="E99" s="303"/>
      <c r="F99" s="303"/>
      <c r="G99" s="303"/>
      <c r="H99" s="303"/>
      <c r="I99" s="303"/>
      <c r="J99" s="303"/>
      <c r="K99" s="304"/>
    </row>
    <row r="100" ht="45" customHeight="1">
      <c r="B100" s="305"/>
      <c r="C100" s="306" t="s">
        <v>596</v>
      </c>
      <c r="D100" s="306"/>
      <c r="E100" s="306"/>
      <c r="F100" s="306"/>
      <c r="G100" s="306"/>
      <c r="H100" s="306"/>
      <c r="I100" s="306"/>
      <c r="J100" s="306"/>
      <c r="K100" s="307"/>
    </row>
    <row r="101" ht="17.25" customHeight="1">
      <c r="B101" s="305"/>
      <c r="C101" s="308" t="s">
        <v>552</v>
      </c>
      <c r="D101" s="308"/>
      <c r="E101" s="308"/>
      <c r="F101" s="308" t="s">
        <v>553</v>
      </c>
      <c r="G101" s="309"/>
      <c r="H101" s="308" t="s">
        <v>115</v>
      </c>
      <c r="I101" s="308" t="s">
        <v>56</v>
      </c>
      <c r="J101" s="308" t="s">
        <v>554</v>
      </c>
      <c r="K101" s="307"/>
    </row>
    <row r="102" ht="17.25" customHeight="1">
      <c r="B102" s="305"/>
      <c r="C102" s="310" t="s">
        <v>555</v>
      </c>
      <c r="D102" s="310"/>
      <c r="E102" s="310"/>
      <c r="F102" s="311" t="s">
        <v>556</v>
      </c>
      <c r="G102" s="312"/>
      <c r="H102" s="310"/>
      <c r="I102" s="310"/>
      <c r="J102" s="310" t="s">
        <v>557</v>
      </c>
      <c r="K102" s="307"/>
    </row>
    <row r="103" ht="5.25" customHeight="1">
      <c r="B103" s="305"/>
      <c r="C103" s="308"/>
      <c r="D103" s="308"/>
      <c r="E103" s="308"/>
      <c r="F103" s="308"/>
      <c r="G103" s="324"/>
      <c r="H103" s="308"/>
      <c r="I103" s="308"/>
      <c r="J103" s="308"/>
      <c r="K103" s="307"/>
    </row>
    <row r="104" ht="15" customHeight="1">
      <c r="B104" s="305"/>
      <c r="C104" s="294" t="s">
        <v>52</v>
      </c>
      <c r="D104" s="313"/>
      <c r="E104" s="313"/>
      <c r="F104" s="315" t="s">
        <v>558</v>
      </c>
      <c r="G104" s="324"/>
      <c r="H104" s="294" t="s">
        <v>597</v>
      </c>
      <c r="I104" s="294" t="s">
        <v>560</v>
      </c>
      <c r="J104" s="294">
        <v>20</v>
      </c>
      <c r="K104" s="307"/>
    </row>
    <row r="105" ht="15" customHeight="1">
      <c r="B105" s="305"/>
      <c r="C105" s="294" t="s">
        <v>561</v>
      </c>
      <c r="D105" s="294"/>
      <c r="E105" s="294"/>
      <c r="F105" s="315" t="s">
        <v>558</v>
      </c>
      <c r="G105" s="294"/>
      <c r="H105" s="294" t="s">
        <v>597</v>
      </c>
      <c r="I105" s="294" t="s">
        <v>560</v>
      </c>
      <c r="J105" s="294">
        <v>120</v>
      </c>
      <c r="K105" s="307"/>
    </row>
    <row r="106" ht="15" customHeight="1">
      <c r="B106" s="316"/>
      <c r="C106" s="294" t="s">
        <v>563</v>
      </c>
      <c r="D106" s="294"/>
      <c r="E106" s="294"/>
      <c r="F106" s="315" t="s">
        <v>564</v>
      </c>
      <c r="G106" s="294"/>
      <c r="H106" s="294" t="s">
        <v>597</v>
      </c>
      <c r="I106" s="294" t="s">
        <v>560</v>
      </c>
      <c r="J106" s="294">
        <v>50</v>
      </c>
      <c r="K106" s="307"/>
    </row>
    <row r="107" ht="15" customHeight="1">
      <c r="B107" s="316"/>
      <c r="C107" s="294" t="s">
        <v>566</v>
      </c>
      <c r="D107" s="294"/>
      <c r="E107" s="294"/>
      <c r="F107" s="315" t="s">
        <v>558</v>
      </c>
      <c r="G107" s="294"/>
      <c r="H107" s="294" t="s">
        <v>597</v>
      </c>
      <c r="I107" s="294" t="s">
        <v>568</v>
      </c>
      <c r="J107" s="294"/>
      <c r="K107" s="307"/>
    </row>
    <row r="108" ht="15" customHeight="1">
      <c r="B108" s="316"/>
      <c r="C108" s="294" t="s">
        <v>577</v>
      </c>
      <c r="D108" s="294"/>
      <c r="E108" s="294"/>
      <c r="F108" s="315" t="s">
        <v>564</v>
      </c>
      <c r="G108" s="294"/>
      <c r="H108" s="294" t="s">
        <v>597</v>
      </c>
      <c r="I108" s="294" t="s">
        <v>560</v>
      </c>
      <c r="J108" s="294">
        <v>50</v>
      </c>
      <c r="K108" s="307"/>
    </row>
    <row r="109" ht="15" customHeight="1">
      <c r="B109" s="316"/>
      <c r="C109" s="294" t="s">
        <v>585</v>
      </c>
      <c r="D109" s="294"/>
      <c r="E109" s="294"/>
      <c r="F109" s="315" t="s">
        <v>564</v>
      </c>
      <c r="G109" s="294"/>
      <c r="H109" s="294" t="s">
        <v>597</v>
      </c>
      <c r="I109" s="294" t="s">
        <v>560</v>
      </c>
      <c r="J109" s="294">
        <v>50</v>
      </c>
      <c r="K109" s="307"/>
    </row>
    <row r="110" ht="15" customHeight="1">
      <c r="B110" s="316"/>
      <c r="C110" s="294" t="s">
        <v>583</v>
      </c>
      <c r="D110" s="294"/>
      <c r="E110" s="294"/>
      <c r="F110" s="315" t="s">
        <v>564</v>
      </c>
      <c r="G110" s="294"/>
      <c r="H110" s="294" t="s">
        <v>597</v>
      </c>
      <c r="I110" s="294" t="s">
        <v>560</v>
      </c>
      <c r="J110" s="294">
        <v>50</v>
      </c>
      <c r="K110" s="307"/>
    </row>
    <row r="111" ht="15" customHeight="1">
      <c r="B111" s="316"/>
      <c r="C111" s="294" t="s">
        <v>52</v>
      </c>
      <c r="D111" s="294"/>
      <c r="E111" s="294"/>
      <c r="F111" s="315" t="s">
        <v>558</v>
      </c>
      <c r="G111" s="294"/>
      <c r="H111" s="294" t="s">
        <v>598</v>
      </c>
      <c r="I111" s="294" t="s">
        <v>560</v>
      </c>
      <c r="J111" s="294">
        <v>20</v>
      </c>
      <c r="K111" s="307"/>
    </row>
    <row r="112" ht="15" customHeight="1">
      <c r="B112" s="316"/>
      <c r="C112" s="294" t="s">
        <v>599</v>
      </c>
      <c r="D112" s="294"/>
      <c r="E112" s="294"/>
      <c r="F112" s="315" t="s">
        <v>558</v>
      </c>
      <c r="G112" s="294"/>
      <c r="H112" s="294" t="s">
        <v>600</v>
      </c>
      <c r="I112" s="294" t="s">
        <v>560</v>
      </c>
      <c r="J112" s="294">
        <v>120</v>
      </c>
      <c r="K112" s="307"/>
    </row>
    <row r="113" ht="15" customHeight="1">
      <c r="B113" s="316"/>
      <c r="C113" s="294" t="s">
        <v>37</v>
      </c>
      <c r="D113" s="294"/>
      <c r="E113" s="294"/>
      <c r="F113" s="315" t="s">
        <v>558</v>
      </c>
      <c r="G113" s="294"/>
      <c r="H113" s="294" t="s">
        <v>601</v>
      </c>
      <c r="I113" s="294" t="s">
        <v>592</v>
      </c>
      <c r="J113" s="294"/>
      <c r="K113" s="307"/>
    </row>
    <row r="114" ht="15" customHeight="1">
      <c r="B114" s="316"/>
      <c r="C114" s="294" t="s">
        <v>47</v>
      </c>
      <c r="D114" s="294"/>
      <c r="E114" s="294"/>
      <c r="F114" s="315" t="s">
        <v>558</v>
      </c>
      <c r="G114" s="294"/>
      <c r="H114" s="294" t="s">
        <v>602</v>
      </c>
      <c r="I114" s="294" t="s">
        <v>592</v>
      </c>
      <c r="J114" s="294"/>
      <c r="K114" s="307"/>
    </row>
    <row r="115" ht="15" customHeight="1">
      <c r="B115" s="316"/>
      <c r="C115" s="294" t="s">
        <v>56</v>
      </c>
      <c r="D115" s="294"/>
      <c r="E115" s="294"/>
      <c r="F115" s="315" t="s">
        <v>558</v>
      </c>
      <c r="G115" s="294"/>
      <c r="H115" s="294" t="s">
        <v>603</v>
      </c>
      <c r="I115" s="294" t="s">
        <v>604</v>
      </c>
      <c r="J115" s="294"/>
      <c r="K115" s="307"/>
    </row>
    <row r="116" ht="15" customHeight="1">
      <c r="B116" s="319"/>
      <c r="C116" s="325"/>
      <c r="D116" s="325"/>
      <c r="E116" s="325"/>
      <c r="F116" s="325"/>
      <c r="G116" s="325"/>
      <c r="H116" s="325"/>
      <c r="I116" s="325"/>
      <c r="J116" s="325"/>
      <c r="K116" s="321"/>
    </row>
    <row r="117" ht="18.75" customHeight="1">
      <c r="B117" s="326"/>
      <c r="C117" s="290"/>
      <c r="D117" s="290"/>
      <c r="E117" s="290"/>
      <c r="F117" s="327"/>
      <c r="G117" s="290"/>
      <c r="H117" s="290"/>
      <c r="I117" s="290"/>
      <c r="J117" s="290"/>
      <c r="K117" s="326"/>
    </row>
    <row r="118" ht="18.75" customHeight="1">
      <c r="B118" s="301"/>
      <c r="C118" s="301"/>
      <c r="D118" s="301"/>
      <c r="E118" s="301"/>
      <c r="F118" s="301"/>
      <c r="G118" s="301"/>
      <c r="H118" s="301"/>
      <c r="I118" s="301"/>
      <c r="J118" s="301"/>
      <c r="K118" s="301"/>
    </row>
    <row r="119" ht="7.5" customHeight="1">
      <c r="B119" s="328"/>
      <c r="C119" s="329"/>
      <c r="D119" s="329"/>
      <c r="E119" s="329"/>
      <c r="F119" s="329"/>
      <c r="G119" s="329"/>
      <c r="H119" s="329"/>
      <c r="I119" s="329"/>
      <c r="J119" s="329"/>
      <c r="K119" s="330"/>
    </row>
    <row r="120" ht="45" customHeight="1">
      <c r="B120" s="331"/>
      <c r="C120" s="284" t="s">
        <v>605</v>
      </c>
      <c r="D120" s="284"/>
      <c r="E120" s="284"/>
      <c r="F120" s="284"/>
      <c r="G120" s="284"/>
      <c r="H120" s="284"/>
      <c r="I120" s="284"/>
      <c r="J120" s="284"/>
      <c r="K120" s="332"/>
    </row>
    <row r="121" ht="17.25" customHeight="1">
      <c r="B121" s="333"/>
      <c r="C121" s="308" t="s">
        <v>552</v>
      </c>
      <c r="D121" s="308"/>
      <c r="E121" s="308"/>
      <c r="F121" s="308" t="s">
        <v>553</v>
      </c>
      <c r="G121" s="309"/>
      <c r="H121" s="308" t="s">
        <v>115</v>
      </c>
      <c r="I121" s="308" t="s">
        <v>56</v>
      </c>
      <c r="J121" s="308" t="s">
        <v>554</v>
      </c>
      <c r="K121" s="334"/>
    </row>
    <row r="122" ht="17.25" customHeight="1">
      <c r="B122" s="333"/>
      <c r="C122" s="310" t="s">
        <v>555</v>
      </c>
      <c r="D122" s="310"/>
      <c r="E122" s="310"/>
      <c r="F122" s="311" t="s">
        <v>556</v>
      </c>
      <c r="G122" s="312"/>
      <c r="H122" s="310"/>
      <c r="I122" s="310"/>
      <c r="J122" s="310" t="s">
        <v>557</v>
      </c>
      <c r="K122" s="334"/>
    </row>
    <row r="123" ht="5.25" customHeight="1">
      <c r="B123" s="335"/>
      <c r="C123" s="313"/>
      <c r="D123" s="313"/>
      <c r="E123" s="313"/>
      <c r="F123" s="313"/>
      <c r="G123" s="294"/>
      <c r="H123" s="313"/>
      <c r="I123" s="313"/>
      <c r="J123" s="313"/>
      <c r="K123" s="336"/>
    </row>
    <row r="124" ht="15" customHeight="1">
      <c r="B124" s="335"/>
      <c r="C124" s="294" t="s">
        <v>561</v>
      </c>
      <c r="D124" s="313"/>
      <c r="E124" s="313"/>
      <c r="F124" s="315" t="s">
        <v>558</v>
      </c>
      <c r="G124" s="294"/>
      <c r="H124" s="294" t="s">
        <v>597</v>
      </c>
      <c r="I124" s="294" t="s">
        <v>560</v>
      </c>
      <c r="J124" s="294">
        <v>120</v>
      </c>
      <c r="K124" s="337"/>
    </row>
    <row r="125" ht="15" customHeight="1">
      <c r="B125" s="335"/>
      <c r="C125" s="294" t="s">
        <v>606</v>
      </c>
      <c r="D125" s="294"/>
      <c r="E125" s="294"/>
      <c r="F125" s="315" t="s">
        <v>558</v>
      </c>
      <c r="G125" s="294"/>
      <c r="H125" s="294" t="s">
        <v>607</v>
      </c>
      <c r="I125" s="294" t="s">
        <v>560</v>
      </c>
      <c r="J125" s="294" t="s">
        <v>608</v>
      </c>
      <c r="K125" s="337"/>
    </row>
    <row r="126" ht="15" customHeight="1">
      <c r="B126" s="335"/>
      <c r="C126" s="294" t="s">
        <v>507</v>
      </c>
      <c r="D126" s="294"/>
      <c r="E126" s="294"/>
      <c r="F126" s="315" t="s">
        <v>558</v>
      </c>
      <c r="G126" s="294"/>
      <c r="H126" s="294" t="s">
        <v>609</v>
      </c>
      <c r="I126" s="294" t="s">
        <v>560</v>
      </c>
      <c r="J126" s="294" t="s">
        <v>608</v>
      </c>
      <c r="K126" s="337"/>
    </row>
    <row r="127" ht="15" customHeight="1">
      <c r="B127" s="335"/>
      <c r="C127" s="294" t="s">
        <v>569</v>
      </c>
      <c r="D127" s="294"/>
      <c r="E127" s="294"/>
      <c r="F127" s="315" t="s">
        <v>564</v>
      </c>
      <c r="G127" s="294"/>
      <c r="H127" s="294" t="s">
        <v>570</v>
      </c>
      <c r="I127" s="294" t="s">
        <v>560</v>
      </c>
      <c r="J127" s="294">
        <v>15</v>
      </c>
      <c r="K127" s="337"/>
    </row>
    <row r="128" ht="15" customHeight="1">
      <c r="B128" s="335"/>
      <c r="C128" s="317" t="s">
        <v>571</v>
      </c>
      <c r="D128" s="317"/>
      <c r="E128" s="317"/>
      <c r="F128" s="318" t="s">
        <v>564</v>
      </c>
      <c r="G128" s="317"/>
      <c r="H128" s="317" t="s">
        <v>572</v>
      </c>
      <c r="I128" s="317" t="s">
        <v>560</v>
      </c>
      <c r="J128" s="317">
        <v>15</v>
      </c>
      <c r="K128" s="337"/>
    </row>
    <row r="129" ht="15" customHeight="1">
      <c r="B129" s="335"/>
      <c r="C129" s="317" t="s">
        <v>573</v>
      </c>
      <c r="D129" s="317"/>
      <c r="E129" s="317"/>
      <c r="F129" s="318" t="s">
        <v>564</v>
      </c>
      <c r="G129" s="317"/>
      <c r="H129" s="317" t="s">
        <v>574</v>
      </c>
      <c r="I129" s="317" t="s">
        <v>560</v>
      </c>
      <c r="J129" s="317">
        <v>20</v>
      </c>
      <c r="K129" s="337"/>
    </row>
    <row r="130" ht="15" customHeight="1">
      <c r="B130" s="335"/>
      <c r="C130" s="317" t="s">
        <v>575</v>
      </c>
      <c r="D130" s="317"/>
      <c r="E130" s="317"/>
      <c r="F130" s="318" t="s">
        <v>564</v>
      </c>
      <c r="G130" s="317"/>
      <c r="H130" s="317" t="s">
        <v>576</v>
      </c>
      <c r="I130" s="317" t="s">
        <v>560</v>
      </c>
      <c r="J130" s="317">
        <v>20</v>
      </c>
      <c r="K130" s="337"/>
    </row>
    <row r="131" ht="15" customHeight="1">
      <c r="B131" s="335"/>
      <c r="C131" s="294" t="s">
        <v>563</v>
      </c>
      <c r="D131" s="294"/>
      <c r="E131" s="294"/>
      <c r="F131" s="315" t="s">
        <v>564</v>
      </c>
      <c r="G131" s="294"/>
      <c r="H131" s="294" t="s">
        <v>597</v>
      </c>
      <c r="I131" s="294" t="s">
        <v>560</v>
      </c>
      <c r="J131" s="294">
        <v>50</v>
      </c>
      <c r="K131" s="337"/>
    </row>
    <row r="132" ht="15" customHeight="1">
      <c r="B132" s="335"/>
      <c r="C132" s="294" t="s">
        <v>577</v>
      </c>
      <c r="D132" s="294"/>
      <c r="E132" s="294"/>
      <c r="F132" s="315" t="s">
        <v>564</v>
      </c>
      <c r="G132" s="294"/>
      <c r="H132" s="294" t="s">
        <v>597</v>
      </c>
      <c r="I132" s="294" t="s">
        <v>560</v>
      </c>
      <c r="J132" s="294">
        <v>50</v>
      </c>
      <c r="K132" s="337"/>
    </row>
    <row r="133" ht="15" customHeight="1">
      <c r="B133" s="335"/>
      <c r="C133" s="294" t="s">
        <v>583</v>
      </c>
      <c r="D133" s="294"/>
      <c r="E133" s="294"/>
      <c r="F133" s="315" t="s">
        <v>564</v>
      </c>
      <c r="G133" s="294"/>
      <c r="H133" s="294" t="s">
        <v>597</v>
      </c>
      <c r="I133" s="294" t="s">
        <v>560</v>
      </c>
      <c r="J133" s="294">
        <v>50</v>
      </c>
      <c r="K133" s="337"/>
    </row>
    <row r="134" ht="15" customHeight="1">
      <c r="B134" s="335"/>
      <c r="C134" s="294" t="s">
        <v>585</v>
      </c>
      <c r="D134" s="294"/>
      <c r="E134" s="294"/>
      <c r="F134" s="315" t="s">
        <v>564</v>
      </c>
      <c r="G134" s="294"/>
      <c r="H134" s="294" t="s">
        <v>597</v>
      </c>
      <c r="I134" s="294" t="s">
        <v>560</v>
      </c>
      <c r="J134" s="294">
        <v>50</v>
      </c>
      <c r="K134" s="337"/>
    </row>
    <row r="135" ht="15" customHeight="1">
      <c r="B135" s="335"/>
      <c r="C135" s="294" t="s">
        <v>120</v>
      </c>
      <c r="D135" s="294"/>
      <c r="E135" s="294"/>
      <c r="F135" s="315" t="s">
        <v>564</v>
      </c>
      <c r="G135" s="294"/>
      <c r="H135" s="294" t="s">
        <v>610</v>
      </c>
      <c r="I135" s="294" t="s">
        <v>560</v>
      </c>
      <c r="J135" s="294">
        <v>255</v>
      </c>
      <c r="K135" s="337"/>
    </row>
    <row r="136" ht="15" customHeight="1">
      <c r="B136" s="335"/>
      <c r="C136" s="294" t="s">
        <v>587</v>
      </c>
      <c r="D136" s="294"/>
      <c r="E136" s="294"/>
      <c r="F136" s="315" t="s">
        <v>558</v>
      </c>
      <c r="G136" s="294"/>
      <c r="H136" s="294" t="s">
        <v>611</v>
      </c>
      <c r="I136" s="294" t="s">
        <v>589</v>
      </c>
      <c r="J136" s="294"/>
      <c r="K136" s="337"/>
    </row>
    <row r="137" ht="15" customHeight="1">
      <c r="B137" s="335"/>
      <c r="C137" s="294" t="s">
        <v>590</v>
      </c>
      <c r="D137" s="294"/>
      <c r="E137" s="294"/>
      <c r="F137" s="315" t="s">
        <v>558</v>
      </c>
      <c r="G137" s="294"/>
      <c r="H137" s="294" t="s">
        <v>612</v>
      </c>
      <c r="I137" s="294" t="s">
        <v>592</v>
      </c>
      <c r="J137" s="294"/>
      <c r="K137" s="337"/>
    </row>
    <row r="138" ht="15" customHeight="1">
      <c r="B138" s="335"/>
      <c r="C138" s="294" t="s">
        <v>593</v>
      </c>
      <c r="D138" s="294"/>
      <c r="E138" s="294"/>
      <c r="F138" s="315" t="s">
        <v>558</v>
      </c>
      <c r="G138" s="294"/>
      <c r="H138" s="294" t="s">
        <v>593</v>
      </c>
      <c r="I138" s="294" t="s">
        <v>592</v>
      </c>
      <c r="J138" s="294"/>
      <c r="K138" s="337"/>
    </row>
    <row r="139" ht="15" customHeight="1">
      <c r="B139" s="335"/>
      <c r="C139" s="294" t="s">
        <v>37</v>
      </c>
      <c r="D139" s="294"/>
      <c r="E139" s="294"/>
      <c r="F139" s="315" t="s">
        <v>558</v>
      </c>
      <c r="G139" s="294"/>
      <c r="H139" s="294" t="s">
        <v>613</v>
      </c>
      <c r="I139" s="294" t="s">
        <v>592</v>
      </c>
      <c r="J139" s="294"/>
      <c r="K139" s="337"/>
    </row>
    <row r="140" ht="15" customHeight="1">
      <c r="B140" s="335"/>
      <c r="C140" s="294" t="s">
        <v>614</v>
      </c>
      <c r="D140" s="294"/>
      <c r="E140" s="294"/>
      <c r="F140" s="315" t="s">
        <v>558</v>
      </c>
      <c r="G140" s="294"/>
      <c r="H140" s="294" t="s">
        <v>615</v>
      </c>
      <c r="I140" s="294" t="s">
        <v>592</v>
      </c>
      <c r="J140" s="294"/>
      <c r="K140" s="337"/>
    </row>
    <row r="141" ht="15" customHeight="1">
      <c r="B141" s="338"/>
      <c r="C141" s="339"/>
      <c r="D141" s="339"/>
      <c r="E141" s="339"/>
      <c r="F141" s="339"/>
      <c r="G141" s="339"/>
      <c r="H141" s="339"/>
      <c r="I141" s="339"/>
      <c r="J141" s="339"/>
      <c r="K141" s="340"/>
    </row>
    <row r="142" ht="18.75" customHeight="1">
      <c r="B142" s="290"/>
      <c r="C142" s="290"/>
      <c r="D142" s="290"/>
      <c r="E142" s="290"/>
      <c r="F142" s="327"/>
      <c r="G142" s="290"/>
      <c r="H142" s="290"/>
      <c r="I142" s="290"/>
      <c r="J142" s="290"/>
      <c r="K142" s="290"/>
    </row>
    <row r="143" ht="18.75" customHeight="1">
      <c r="B143" s="301"/>
      <c r="C143" s="301"/>
      <c r="D143" s="301"/>
      <c r="E143" s="301"/>
      <c r="F143" s="301"/>
      <c r="G143" s="301"/>
      <c r="H143" s="301"/>
      <c r="I143" s="301"/>
      <c r="J143" s="301"/>
      <c r="K143" s="301"/>
    </row>
    <row r="144" ht="7.5" customHeight="1">
      <c r="B144" s="302"/>
      <c r="C144" s="303"/>
      <c r="D144" s="303"/>
      <c r="E144" s="303"/>
      <c r="F144" s="303"/>
      <c r="G144" s="303"/>
      <c r="H144" s="303"/>
      <c r="I144" s="303"/>
      <c r="J144" s="303"/>
      <c r="K144" s="304"/>
    </row>
    <row r="145" ht="45" customHeight="1">
      <c r="B145" s="305"/>
      <c r="C145" s="306" t="s">
        <v>616</v>
      </c>
      <c r="D145" s="306"/>
      <c r="E145" s="306"/>
      <c r="F145" s="306"/>
      <c r="G145" s="306"/>
      <c r="H145" s="306"/>
      <c r="I145" s="306"/>
      <c r="J145" s="306"/>
      <c r="K145" s="307"/>
    </row>
    <row r="146" ht="17.25" customHeight="1">
      <c r="B146" s="305"/>
      <c r="C146" s="308" t="s">
        <v>552</v>
      </c>
      <c r="D146" s="308"/>
      <c r="E146" s="308"/>
      <c r="F146" s="308" t="s">
        <v>553</v>
      </c>
      <c r="G146" s="309"/>
      <c r="H146" s="308" t="s">
        <v>115</v>
      </c>
      <c r="I146" s="308" t="s">
        <v>56</v>
      </c>
      <c r="J146" s="308" t="s">
        <v>554</v>
      </c>
      <c r="K146" s="307"/>
    </row>
    <row r="147" ht="17.25" customHeight="1">
      <c r="B147" s="305"/>
      <c r="C147" s="310" t="s">
        <v>555</v>
      </c>
      <c r="D147" s="310"/>
      <c r="E147" s="310"/>
      <c r="F147" s="311" t="s">
        <v>556</v>
      </c>
      <c r="G147" s="312"/>
      <c r="H147" s="310"/>
      <c r="I147" s="310"/>
      <c r="J147" s="310" t="s">
        <v>557</v>
      </c>
      <c r="K147" s="307"/>
    </row>
    <row r="148" ht="5.25" customHeight="1">
      <c r="B148" s="316"/>
      <c r="C148" s="313"/>
      <c r="D148" s="313"/>
      <c r="E148" s="313"/>
      <c r="F148" s="313"/>
      <c r="G148" s="314"/>
      <c r="H148" s="313"/>
      <c r="I148" s="313"/>
      <c r="J148" s="313"/>
      <c r="K148" s="337"/>
    </row>
    <row r="149" ht="15" customHeight="1">
      <c r="B149" s="316"/>
      <c r="C149" s="341" t="s">
        <v>561</v>
      </c>
      <c r="D149" s="294"/>
      <c r="E149" s="294"/>
      <c r="F149" s="342" t="s">
        <v>558</v>
      </c>
      <c r="G149" s="294"/>
      <c r="H149" s="341" t="s">
        <v>597</v>
      </c>
      <c r="I149" s="341" t="s">
        <v>560</v>
      </c>
      <c r="J149" s="341">
        <v>120</v>
      </c>
      <c r="K149" s="337"/>
    </row>
    <row r="150" ht="15" customHeight="1">
      <c r="B150" s="316"/>
      <c r="C150" s="341" t="s">
        <v>606</v>
      </c>
      <c r="D150" s="294"/>
      <c r="E150" s="294"/>
      <c r="F150" s="342" t="s">
        <v>558</v>
      </c>
      <c r="G150" s="294"/>
      <c r="H150" s="341" t="s">
        <v>617</v>
      </c>
      <c r="I150" s="341" t="s">
        <v>560</v>
      </c>
      <c r="J150" s="341" t="s">
        <v>608</v>
      </c>
      <c r="K150" s="337"/>
    </row>
    <row r="151" ht="15" customHeight="1">
      <c r="B151" s="316"/>
      <c r="C151" s="341" t="s">
        <v>507</v>
      </c>
      <c r="D151" s="294"/>
      <c r="E151" s="294"/>
      <c r="F151" s="342" t="s">
        <v>558</v>
      </c>
      <c r="G151" s="294"/>
      <c r="H151" s="341" t="s">
        <v>618</v>
      </c>
      <c r="I151" s="341" t="s">
        <v>560</v>
      </c>
      <c r="J151" s="341" t="s">
        <v>608</v>
      </c>
      <c r="K151" s="337"/>
    </row>
    <row r="152" ht="15" customHeight="1">
      <c r="B152" s="316"/>
      <c r="C152" s="341" t="s">
        <v>563</v>
      </c>
      <c r="D152" s="294"/>
      <c r="E152" s="294"/>
      <c r="F152" s="342" t="s">
        <v>564</v>
      </c>
      <c r="G152" s="294"/>
      <c r="H152" s="341" t="s">
        <v>597</v>
      </c>
      <c r="I152" s="341" t="s">
        <v>560</v>
      </c>
      <c r="J152" s="341">
        <v>50</v>
      </c>
      <c r="K152" s="337"/>
    </row>
    <row r="153" ht="15" customHeight="1">
      <c r="B153" s="316"/>
      <c r="C153" s="341" t="s">
        <v>566</v>
      </c>
      <c r="D153" s="294"/>
      <c r="E153" s="294"/>
      <c r="F153" s="342" t="s">
        <v>558</v>
      </c>
      <c r="G153" s="294"/>
      <c r="H153" s="341" t="s">
        <v>597</v>
      </c>
      <c r="I153" s="341" t="s">
        <v>568</v>
      </c>
      <c r="J153" s="341"/>
      <c r="K153" s="337"/>
    </row>
    <row r="154" ht="15" customHeight="1">
      <c r="B154" s="316"/>
      <c r="C154" s="341" t="s">
        <v>577</v>
      </c>
      <c r="D154" s="294"/>
      <c r="E154" s="294"/>
      <c r="F154" s="342" t="s">
        <v>564</v>
      </c>
      <c r="G154" s="294"/>
      <c r="H154" s="341" t="s">
        <v>597</v>
      </c>
      <c r="I154" s="341" t="s">
        <v>560</v>
      </c>
      <c r="J154" s="341">
        <v>50</v>
      </c>
      <c r="K154" s="337"/>
    </row>
    <row r="155" ht="15" customHeight="1">
      <c r="B155" s="316"/>
      <c r="C155" s="341" t="s">
        <v>585</v>
      </c>
      <c r="D155" s="294"/>
      <c r="E155" s="294"/>
      <c r="F155" s="342" t="s">
        <v>564</v>
      </c>
      <c r="G155" s="294"/>
      <c r="H155" s="341" t="s">
        <v>597</v>
      </c>
      <c r="I155" s="341" t="s">
        <v>560</v>
      </c>
      <c r="J155" s="341">
        <v>50</v>
      </c>
      <c r="K155" s="337"/>
    </row>
    <row r="156" ht="15" customHeight="1">
      <c r="B156" s="316"/>
      <c r="C156" s="341" t="s">
        <v>583</v>
      </c>
      <c r="D156" s="294"/>
      <c r="E156" s="294"/>
      <c r="F156" s="342" t="s">
        <v>564</v>
      </c>
      <c r="G156" s="294"/>
      <c r="H156" s="341" t="s">
        <v>597</v>
      </c>
      <c r="I156" s="341" t="s">
        <v>560</v>
      </c>
      <c r="J156" s="341">
        <v>50</v>
      </c>
      <c r="K156" s="337"/>
    </row>
    <row r="157" ht="15" customHeight="1">
      <c r="B157" s="316"/>
      <c r="C157" s="341" t="s">
        <v>94</v>
      </c>
      <c r="D157" s="294"/>
      <c r="E157" s="294"/>
      <c r="F157" s="342" t="s">
        <v>558</v>
      </c>
      <c r="G157" s="294"/>
      <c r="H157" s="341" t="s">
        <v>619</v>
      </c>
      <c r="I157" s="341" t="s">
        <v>560</v>
      </c>
      <c r="J157" s="341" t="s">
        <v>620</v>
      </c>
      <c r="K157" s="337"/>
    </row>
    <row r="158" ht="15" customHeight="1">
      <c r="B158" s="316"/>
      <c r="C158" s="341" t="s">
        <v>621</v>
      </c>
      <c r="D158" s="294"/>
      <c r="E158" s="294"/>
      <c r="F158" s="342" t="s">
        <v>558</v>
      </c>
      <c r="G158" s="294"/>
      <c r="H158" s="341" t="s">
        <v>622</v>
      </c>
      <c r="I158" s="341" t="s">
        <v>592</v>
      </c>
      <c r="J158" s="341"/>
      <c r="K158" s="337"/>
    </row>
    <row r="159" ht="15" customHeight="1">
      <c r="B159" s="343"/>
      <c r="C159" s="325"/>
      <c r="D159" s="325"/>
      <c r="E159" s="325"/>
      <c r="F159" s="325"/>
      <c r="G159" s="325"/>
      <c r="H159" s="325"/>
      <c r="I159" s="325"/>
      <c r="J159" s="325"/>
      <c r="K159" s="344"/>
    </row>
    <row r="160" ht="18.75" customHeight="1">
      <c r="B160" s="290"/>
      <c r="C160" s="294"/>
      <c r="D160" s="294"/>
      <c r="E160" s="294"/>
      <c r="F160" s="315"/>
      <c r="G160" s="294"/>
      <c r="H160" s="294"/>
      <c r="I160" s="294"/>
      <c r="J160" s="294"/>
      <c r="K160" s="290"/>
    </row>
    <row r="161" ht="18.75" customHeight="1">
      <c r="B161" s="301"/>
      <c r="C161" s="301"/>
      <c r="D161" s="301"/>
      <c r="E161" s="301"/>
      <c r="F161" s="301"/>
      <c r="G161" s="301"/>
      <c r="H161" s="301"/>
      <c r="I161" s="301"/>
      <c r="J161" s="301"/>
      <c r="K161" s="301"/>
    </row>
    <row r="162" ht="7.5" customHeight="1">
      <c r="B162" s="280"/>
      <c r="C162" s="281"/>
      <c r="D162" s="281"/>
      <c r="E162" s="281"/>
      <c r="F162" s="281"/>
      <c r="G162" s="281"/>
      <c r="H162" s="281"/>
      <c r="I162" s="281"/>
      <c r="J162" s="281"/>
      <c r="K162" s="282"/>
    </row>
    <row r="163" ht="45" customHeight="1">
      <c r="B163" s="283"/>
      <c r="C163" s="284" t="s">
        <v>623</v>
      </c>
      <c r="D163" s="284"/>
      <c r="E163" s="284"/>
      <c r="F163" s="284"/>
      <c r="G163" s="284"/>
      <c r="H163" s="284"/>
      <c r="I163" s="284"/>
      <c r="J163" s="284"/>
      <c r="K163" s="285"/>
    </row>
    <row r="164" ht="17.25" customHeight="1">
      <c r="B164" s="283"/>
      <c r="C164" s="308" t="s">
        <v>552</v>
      </c>
      <c r="D164" s="308"/>
      <c r="E164" s="308"/>
      <c r="F164" s="308" t="s">
        <v>553</v>
      </c>
      <c r="G164" s="345"/>
      <c r="H164" s="346" t="s">
        <v>115</v>
      </c>
      <c r="I164" s="346" t="s">
        <v>56</v>
      </c>
      <c r="J164" s="308" t="s">
        <v>554</v>
      </c>
      <c r="K164" s="285"/>
    </row>
    <row r="165" ht="17.25" customHeight="1">
      <c r="B165" s="286"/>
      <c r="C165" s="310" t="s">
        <v>555</v>
      </c>
      <c r="D165" s="310"/>
      <c r="E165" s="310"/>
      <c r="F165" s="311" t="s">
        <v>556</v>
      </c>
      <c r="G165" s="347"/>
      <c r="H165" s="348"/>
      <c r="I165" s="348"/>
      <c r="J165" s="310" t="s">
        <v>557</v>
      </c>
      <c r="K165" s="288"/>
    </row>
    <row r="166" ht="5.25" customHeight="1">
      <c r="B166" s="316"/>
      <c r="C166" s="313"/>
      <c r="D166" s="313"/>
      <c r="E166" s="313"/>
      <c r="F166" s="313"/>
      <c r="G166" s="314"/>
      <c r="H166" s="313"/>
      <c r="I166" s="313"/>
      <c r="J166" s="313"/>
      <c r="K166" s="337"/>
    </row>
    <row r="167" ht="15" customHeight="1">
      <c r="B167" s="316"/>
      <c r="C167" s="294" t="s">
        <v>561</v>
      </c>
      <c r="D167" s="294"/>
      <c r="E167" s="294"/>
      <c r="F167" s="315" t="s">
        <v>558</v>
      </c>
      <c r="G167" s="294"/>
      <c r="H167" s="294" t="s">
        <v>597</v>
      </c>
      <c r="I167" s="294" t="s">
        <v>560</v>
      </c>
      <c r="J167" s="294">
        <v>120</v>
      </c>
      <c r="K167" s="337"/>
    </row>
    <row r="168" ht="15" customHeight="1">
      <c r="B168" s="316"/>
      <c r="C168" s="294" t="s">
        <v>606</v>
      </c>
      <c r="D168" s="294"/>
      <c r="E168" s="294"/>
      <c r="F168" s="315" t="s">
        <v>558</v>
      </c>
      <c r="G168" s="294"/>
      <c r="H168" s="294" t="s">
        <v>607</v>
      </c>
      <c r="I168" s="294" t="s">
        <v>560</v>
      </c>
      <c r="J168" s="294" t="s">
        <v>608</v>
      </c>
      <c r="K168" s="337"/>
    </row>
    <row r="169" ht="15" customHeight="1">
      <c r="B169" s="316"/>
      <c r="C169" s="294" t="s">
        <v>507</v>
      </c>
      <c r="D169" s="294"/>
      <c r="E169" s="294"/>
      <c r="F169" s="315" t="s">
        <v>558</v>
      </c>
      <c r="G169" s="294"/>
      <c r="H169" s="294" t="s">
        <v>624</v>
      </c>
      <c r="I169" s="294" t="s">
        <v>560</v>
      </c>
      <c r="J169" s="294" t="s">
        <v>608</v>
      </c>
      <c r="K169" s="337"/>
    </row>
    <row r="170" ht="15" customHeight="1">
      <c r="B170" s="316"/>
      <c r="C170" s="294" t="s">
        <v>563</v>
      </c>
      <c r="D170" s="294"/>
      <c r="E170" s="294"/>
      <c r="F170" s="315" t="s">
        <v>564</v>
      </c>
      <c r="G170" s="294"/>
      <c r="H170" s="294" t="s">
        <v>624</v>
      </c>
      <c r="I170" s="294" t="s">
        <v>560</v>
      </c>
      <c r="J170" s="294">
        <v>50</v>
      </c>
      <c r="K170" s="337"/>
    </row>
    <row r="171" ht="15" customHeight="1">
      <c r="B171" s="316"/>
      <c r="C171" s="294" t="s">
        <v>566</v>
      </c>
      <c r="D171" s="294"/>
      <c r="E171" s="294"/>
      <c r="F171" s="315" t="s">
        <v>558</v>
      </c>
      <c r="G171" s="294"/>
      <c r="H171" s="294" t="s">
        <v>624</v>
      </c>
      <c r="I171" s="294" t="s">
        <v>568</v>
      </c>
      <c r="J171" s="294"/>
      <c r="K171" s="337"/>
    </row>
    <row r="172" ht="15" customHeight="1">
      <c r="B172" s="316"/>
      <c r="C172" s="294" t="s">
        <v>577</v>
      </c>
      <c r="D172" s="294"/>
      <c r="E172" s="294"/>
      <c r="F172" s="315" t="s">
        <v>564</v>
      </c>
      <c r="G172" s="294"/>
      <c r="H172" s="294" t="s">
        <v>624</v>
      </c>
      <c r="I172" s="294" t="s">
        <v>560</v>
      </c>
      <c r="J172" s="294">
        <v>50</v>
      </c>
      <c r="K172" s="337"/>
    </row>
    <row r="173" ht="15" customHeight="1">
      <c r="B173" s="316"/>
      <c r="C173" s="294" t="s">
        <v>585</v>
      </c>
      <c r="D173" s="294"/>
      <c r="E173" s="294"/>
      <c r="F173" s="315" t="s">
        <v>564</v>
      </c>
      <c r="G173" s="294"/>
      <c r="H173" s="294" t="s">
        <v>624</v>
      </c>
      <c r="I173" s="294" t="s">
        <v>560</v>
      </c>
      <c r="J173" s="294">
        <v>50</v>
      </c>
      <c r="K173" s="337"/>
    </row>
    <row r="174" ht="15" customHeight="1">
      <c r="B174" s="316"/>
      <c r="C174" s="294" t="s">
        <v>583</v>
      </c>
      <c r="D174" s="294"/>
      <c r="E174" s="294"/>
      <c r="F174" s="315" t="s">
        <v>564</v>
      </c>
      <c r="G174" s="294"/>
      <c r="H174" s="294" t="s">
        <v>624</v>
      </c>
      <c r="I174" s="294" t="s">
        <v>560</v>
      </c>
      <c r="J174" s="294">
        <v>50</v>
      </c>
      <c r="K174" s="337"/>
    </row>
    <row r="175" ht="15" customHeight="1">
      <c r="B175" s="316"/>
      <c r="C175" s="294" t="s">
        <v>114</v>
      </c>
      <c r="D175" s="294"/>
      <c r="E175" s="294"/>
      <c r="F175" s="315" t="s">
        <v>558</v>
      </c>
      <c r="G175" s="294"/>
      <c r="H175" s="294" t="s">
        <v>625</v>
      </c>
      <c r="I175" s="294" t="s">
        <v>626</v>
      </c>
      <c r="J175" s="294"/>
      <c r="K175" s="337"/>
    </row>
    <row r="176" ht="15" customHeight="1">
      <c r="B176" s="316"/>
      <c r="C176" s="294" t="s">
        <v>56</v>
      </c>
      <c r="D176" s="294"/>
      <c r="E176" s="294"/>
      <c r="F176" s="315" t="s">
        <v>558</v>
      </c>
      <c r="G176" s="294"/>
      <c r="H176" s="294" t="s">
        <v>627</v>
      </c>
      <c r="I176" s="294" t="s">
        <v>628</v>
      </c>
      <c r="J176" s="294">
        <v>1</v>
      </c>
      <c r="K176" s="337"/>
    </row>
    <row r="177" ht="15" customHeight="1">
      <c r="B177" s="316"/>
      <c r="C177" s="294" t="s">
        <v>52</v>
      </c>
      <c r="D177" s="294"/>
      <c r="E177" s="294"/>
      <c r="F177" s="315" t="s">
        <v>558</v>
      </c>
      <c r="G177" s="294"/>
      <c r="H177" s="294" t="s">
        <v>629</v>
      </c>
      <c r="I177" s="294" t="s">
        <v>560</v>
      </c>
      <c r="J177" s="294">
        <v>20</v>
      </c>
      <c r="K177" s="337"/>
    </row>
    <row r="178" ht="15" customHeight="1">
      <c r="B178" s="316"/>
      <c r="C178" s="294" t="s">
        <v>115</v>
      </c>
      <c r="D178" s="294"/>
      <c r="E178" s="294"/>
      <c r="F178" s="315" t="s">
        <v>558</v>
      </c>
      <c r="G178" s="294"/>
      <c r="H178" s="294" t="s">
        <v>630</v>
      </c>
      <c r="I178" s="294" t="s">
        <v>560</v>
      </c>
      <c r="J178" s="294">
        <v>255</v>
      </c>
      <c r="K178" s="337"/>
    </row>
    <row r="179" ht="15" customHeight="1">
      <c r="B179" s="316"/>
      <c r="C179" s="294" t="s">
        <v>116</v>
      </c>
      <c r="D179" s="294"/>
      <c r="E179" s="294"/>
      <c r="F179" s="315" t="s">
        <v>558</v>
      </c>
      <c r="G179" s="294"/>
      <c r="H179" s="294" t="s">
        <v>523</v>
      </c>
      <c r="I179" s="294" t="s">
        <v>560</v>
      </c>
      <c r="J179" s="294">
        <v>10</v>
      </c>
      <c r="K179" s="337"/>
    </row>
    <row r="180" ht="15" customHeight="1">
      <c r="B180" s="316"/>
      <c r="C180" s="294" t="s">
        <v>117</v>
      </c>
      <c r="D180" s="294"/>
      <c r="E180" s="294"/>
      <c r="F180" s="315" t="s">
        <v>558</v>
      </c>
      <c r="G180" s="294"/>
      <c r="H180" s="294" t="s">
        <v>631</v>
      </c>
      <c r="I180" s="294" t="s">
        <v>592</v>
      </c>
      <c r="J180" s="294"/>
      <c r="K180" s="337"/>
    </row>
    <row r="181" ht="15" customHeight="1">
      <c r="B181" s="316"/>
      <c r="C181" s="294" t="s">
        <v>632</v>
      </c>
      <c r="D181" s="294"/>
      <c r="E181" s="294"/>
      <c r="F181" s="315" t="s">
        <v>558</v>
      </c>
      <c r="G181" s="294"/>
      <c r="H181" s="294" t="s">
        <v>633</v>
      </c>
      <c r="I181" s="294" t="s">
        <v>592</v>
      </c>
      <c r="J181" s="294"/>
      <c r="K181" s="337"/>
    </row>
    <row r="182" ht="15" customHeight="1">
      <c r="B182" s="316"/>
      <c r="C182" s="294" t="s">
        <v>621</v>
      </c>
      <c r="D182" s="294"/>
      <c r="E182" s="294"/>
      <c r="F182" s="315" t="s">
        <v>558</v>
      </c>
      <c r="G182" s="294"/>
      <c r="H182" s="294" t="s">
        <v>634</v>
      </c>
      <c r="I182" s="294" t="s">
        <v>592</v>
      </c>
      <c r="J182" s="294"/>
      <c r="K182" s="337"/>
    </row>
    <row r="183" ht="15" customHeight="1">
      <c r="B183" s="316"/>
      <c r="C183" s="294" t="s">
        <v>119</v>
      </c>
      <c r="D183" s="294"/>
      <c r="E183" s="294"/>
      <c r="F183" s="315" t="s">
        <v>564</v>
      </c>
      <c r="G183" s="294"/>
      <c r="H183" s="294" t="s">
        <v>635</v>
      </c>
      <c r="I183" s="294" t="s">
        <v>560</v>
      </c>
      <c r="J183" s="294">
        <v>50</v>
      </c>
      <c r="K183" s="337"/>
    </row>
    <row r="184" ht="15" customHeight="1">
      <c r="B184" s="316"/>
      <c r="C184" s="294" t="s">
        <v>636</v>
      </c>
      <c r="D184" s="294"/>
      <c r="E184" s="294"/>
      <c r="F184" s="315" t="s">
        <v>564</v>
      </c>
      <c r="G184" s="294"/>
      <c r="H184" s="294" t="s">
        <v>637</v>
      </c>
      <c r="I184" s="294" t="s">
        <v>638</v>
      </c>
      <c r="J184" s="294"/>
      <c r="K184" s="337"/>
    </row>
    <row r="185" ht="15" customHeight="1">
      <c r="B185" s="316"/>
      <c r="C185" s="294" t="s">
        <v>639</v>
      </c>
      <c r="D185" s="294"/>
      <c r="E185" s="294"/>
      <c r="F185" s="315" t="s">
        <v>564</v>
      </c>
      <c r="G185" s="294"/>
      <c r="H185" s="294" t="s">
        <v>640</v>
      </c>
      <c r="I185" s="294" t="s">
        <v>638</v>
      </c>
      <c r="J185" s="294"/>
      <c r="K185" s="337"/>
    </row>
    <row r="186" ht="15" customHeight="1">
      <c r="B186" s="316"/>
      <c r="C186" s="294" t="s">
        <v>641</v>
      </c>
      <c r="D186" s="294"/>
      <c r="E186" s="294"/>
      <c r="F186" s="315" t="s">
        <v>564</v>
      </c>
      <c r="G186" s="294"/>
      <c r="H186" s="294" t="s">
        <v>642</v>
      </c>
      <c r="I186" s="294" t="s">
        <v>638</v>
      </c>
      <c r="J186" s="294"/>
      <c r="K186" s="337"/>
    </row>
    <row r="187" ht="15" customHeight="1">
      <c r="B187" s="316"/>
      <c r="C187" s="349" t="s">
        <v>643</v>
      </c>
      <c r="D187" s="294"/>
      <c r="E187" s="294"/>
      <c r="F187" s="315" t="s">
        <v>564</v>
      </c>
      <c r="G187" s="294"/>
      <c r="H187" s="294" t="s">
        <v>644</v>
      </c>
      <c r="I187" s="294" t="s">
        <v>645</v>
      </c>
      <c r="J187" s="350" t="s">
        <v>646</v>
      </c>
      <c r="K187" s="337"/>
    </row>
    <row r="188" ht="15" customHeight="1">
      <c r="B188" s="316"/>
      <c r="C188" s="300" t="s">
        <v>41</v>
      </c>
      <c r="D188" s="294"/>
      <c r="E188" s="294"/>
      <c r="F188" s="315" t="s">
        <v>558</v>
      </c>
      <c r="G188" s="294"/>
      <c r="H188" s="290" t="s">
        <v>647</v>
      </c>
      <c r="I188" s="294" t="s">
        <v>648</v>
      </c>
      <c r="J188" s="294"/>
      <c r="K188" s="337"/>
    </row>
    <row r="189" ht="15" customHeight="1">
      <c r="B189" s="316"/>
      <c r="C189" s="300" t="s">
        <v>649</v>
      </c>
      <c r="D189" s="294"/>
      <c r="E189" s="294"/>
      <c r="F189" s="315" t="s">
        <v>558</v>
      </c>
      <c r="G189" s="294"/>
      <c r="H189" s="294" t="s">
        <v>650</v>
      </c>
      <c r="I189" s="294" t="s">
        <v>592</v>
      </c>
      <c r="J189" s="294"/>
      <c r="K189" s="337"/>
    </row>
    <row r="190" ht="15" customHeight="1">
      <c r="B190" s="316"/>
      <c r="C190" s="300" t="s">
        <v>651</v>
      </c>
      <c r="D190" s="294"/>
      <c r="E190" s="294"/>
      <c r="F190" s="315" t="s">
        <v>558</v>
      </c>
      <c r="G190" s="294"/>
      <c r="H190" s="294" t="s">
        <v>652</v>
      </c>
      <c r="I190" s="294" t="s">
        <v>592</v>
      </c>
      <c r="J190" s="294"/>
      <c r="K190" s="337"/>
    </row>
    <row r="191" ht="15" customHeight="1">
      <c r="B191" s="316"/>
      <c r="C191" s="300" t="s">
        <v>653</v>
      </c>
      <c r="D191" s="294"/>
      <c r="E191" s="294"/>
      <c r="F191" s="315" t="s">
        <v>564</v>
      </c>
      <c r="G191" s="294"/>
      <c r="H191" s="294" t="s">
        <v>654</v>
      </c>
      <c r="I191" s="294" t="s">
        <v>592</v>
      </c>
      <c r="J191" s="294"/>
      <c r="K191" s="337"/>
    </row>
    <row r="192" ht="15" customHeight="1">
      <c r="B192" s="343"/>
      <c r="C192" s="351"/>
      <c r="D192" s="325"/>
      <c r="E192" s="325"/>
      <c r="F192" s="325"/>
      <c r="G192" s="325"/>
      <c r="H192" s="325"/>
      <c r="I192" s="325"/>
      <c r="J192" s="325"/>
      <c r="K192" s="344"/>
    </row>
    <row r="193" ht="18.75" customHeight="1">
      <c r="B193" s="290"/>
      <c r="C193" s="294"/>
      <c r="D193" s="294"/>
      <c r="E193" s="294"/>
      <c r="F193" s="315"/>
      <c r="G193" s="294"/>
      <c r="H193" s="294"/>
      <c r="I193" s="294"/>
      <c r="J193" s="294"/>
      <c r="K193" s="290"/>
    </row>
    <row r="194" ht="18.75" customHeight="1">
      <c r="B194" s="290"/>
      <c r="C194" s="294"/>
      <c r="D194" s="294"/>
      <c r="E194" s="294"/>
      <c r="F194" s="315"/>
      <c r="G194" s="294"/>
      <c r="H194" s="294"/>
      <c r="I194" s="294"/>
      <c r="J194" s="294"/>
      <c r="K194" s="290"/>
    </row>
    <row r="195" ht="18.75" customHeight="1">
      <c r="B195" s="301"/>
      <c r="C195" s="301"/>
      <c r="D195" s="301"/>
      <c r="E195" s="301"/>
      <c r="F195" s="301"/>
      <c r="G195" s="301"/>
      <c r="H195" s="301"/>
      <c r="I195" s="301"/>
      <c r="J195" s="301"/>
      <c r="K195" s="301"/>
    </row>
    <row r="196" ht="13.5">
      <c r="B196" s="280"/>
      <c r="C196" s="281"/>
      <c r="D196" s="281"/>
      <c r="E196" s="281"/>
      <c r="F196" s="281"/>
      <c r="G196" s="281"/>
      <c r="H196" s="281"/>
      <c r="I196" s="281"/>
      <c r="J196" s="281"/>
      <c r="K196" s="282"/>
    </row>
    <row r="197" ht="21">
      <c r="B197" s="283"/>
      <c r="C197" s="284" t="s">
        <v>655</v>
      </c>
      <c r="D197" s="284"/>
      <c r="E197" s="284"/>
      <c r="F197" s="284"/>
      <c r="G197" s="284"/>
      <c r="H197" s="284"/>
      <c r="I197" s="284"/>
      <c r="J197" s="284"/>
      <c r="K197" s="285"/>
    </row>
    <row r="198" ht="25.5" customHeight="1">
      <c r="B198" s="283"/>
      <c r="C198" s="352" t="s">
        <v>656</v>
      </c>
      <c r="D198" s="352"/>
      <c r="E198" s="352"/>
      <c r="F198" s="352" t="s">
        <v>657</v>
      </c>
      <c r="G198" s="353"/>
      <c r="H198" s="352" t="s">
        <v>658</v>
      </c>
      <c r="I198" s="352"/>
      <c r="J198" s="352"/>
      <c r="K198" s="285"/>
    </row>
    <row r="199" ht="5.25" customHeight="1">
      <c r="B199" s="316"/>
      <c r="C199" s="313"/>
      <c r="D199" s="313"/>
      <c r="E199" s="313"/>
      <c r="F199" s="313"/>
      <c r="G199" s="294"/>
      <c r="H199" s="313"/>
      <c r="I199" s="313"/>
      <c r="J199" s="313"/>
      <c r="K199" s="337"/>
    </row>
    <row r="200" ht="15" customHeight="1">
      <c r="B200" s="316"/>
      <c r="C200" s="294" t="s">
        <v>648</v>
      </c>
      <c r="D200" s="294"/>
      <c r="E200" s="294"/>
      <c r="F200" s="315" t="s">
        <v>42</v>
      </c>
      <c r="G200" s="294"/>
      <c r="H200" s="294" t="s">
        <v>659</v>
      </c>
      <c r="I200" s="294"/>
      <c r="J200" s="294"/>
      <c r="K200" s="337"/>
    </row>
    <row r="201" ht="15" customHeight="1">
      <c r="B201" s="316"/>
      <c r="C201" s="322"/>
      <c r="D201" s="294"/>
      <c r="E201" s="294"/>
      <c r="F201" s="315" t="s">
        <v>43</v>
      </c>
      <c r="G201" s="294"/>
      <c r="H201" s="294" t="s">
        <v>660</v>
      </c>
      <c r="I201" s="294"/>
      <c r="J201" s="294"/>
      <c r="K201" s="337"/>
    </row>
    <row r="202" ht="15" customHeight="1">
      <c r="B202" s="316"/>
      <c r="C202" s="322"/>
      <c r="D202" s="294"/>
      <c r="E202" s="294"/>
      <c r="F202" s="315" t="s">
        <v>46</v>
      </c>
      <c r="G202" s="294"/>
      <c r="H202" s="294" t="s">
        <v>661</v>
      </c>
      <c r="I202" s="294"/>
      <c r="J202" s="294"/>
      <c r="K202" s="337"/>
    </row>
    <row r="203" ht="15" customHeight="1">
      <c r="B203" s="316"/>
      <c r="C203" s="294"/>
      <c r="D203" s="294"/>
      <c r="E203" s="294"/>
      <c r="F203" s="315" t="s">
        <v>44</v>
      </c>
      <c r="G203" s="294"/>
      <c r="H203" s="294" t="s">
        <v>662</v>
      </c>
      <c r="I203" s="294"/>
      <c r="J203" s="294"/>
      <c r="K203" s="337"/>
    </row>
    <row r="204" ht="15" customHeight="1">
      <c r="B204" s="316"/>
      <c r="C204" s="294"/>
      <c r="D204" s="294"/>
      <c r="E204" s="294"/>
      <c r="F204" s="315" t="s">
        <v>45</v>
      </c>
      <c r="G204" s="294"/>
      <c r="H204" s="294" t="s">
        <v>663</v>
      </c>
      <c r="I204" s="294"/>
      <c r="J204" s="294"/>
      <c r="K204" s="337"/>
    </row>
    <row r="205" ht="15" customHeight="1">
      <c r="B205" s="316"/>
      <c r="C205" s="294"/>
      <c r="D205" s="294"/>
      <c r="E205" s="294"/>
      <c r="F205" s="315"/>
      <c r="G205" s="294"/>
      <c r="H205" s="294"/>
      <c r="I205" s="294"/>
      <c r="J205" s="294"/>
      <c r="K205" s="337"/>
    </row>
    <row r="206" ht="15" customHeight="1">
      <c r="B206" s="316"/>
      <c r="C206" s="294" t="s">
        <v>604</v>
      </c>
      <c r="D206" s="294"/>
      <c r="E206" s="294"/>
      <c r="F206" s="315" t="s">
        <v>78</v>
      </c>
      <c r="G206" s="294"/>
      <c r="H206" s="294" t="s">
        <v>664</v>
      </c>
      <c r="I206" s="294"/>
      <c r="J206" s="294"/>
      <c r="K206" s="337"/>
    </row>
    <row r="207" ht="15" customHeight="1">
      <c r="B207" s="316"/>
      <c r="C207" s="322"/>
      <c r="D207" s="294"/>
      <c r="E207" s="294"/>
      <c r="F207" s="315" t="s">
        <v>501</v>
      </c>
      <c r="G207" s="294"/>
      <c r="H207" s="294" t="s">
        <v>502</v>
      </c>
      <c r="I207" s="294"/>
      <c r="J207" s="294"/>
      <c r="K207" s="337"/>
    </row>
    <row r="208" ht="15" customHeight="1">
      <c r="B208" s="316"/>
      <c r="C208" s="294"/>
      <c r="D208" s="294"/>
      <c r="E208" s="294"/>
      <c r="F208" s="315" t="s">
        <v>499</v>
      </c>
      <c r="G208" s="294"/>
      <c r="H208" s="294" t="s">
        <v>665</v>
      </c>
      <c r="I208" s="294"/>
      <c r="J208" s="294"/>
      <c r="K208" s="337"/>
    </row>
    <row r="209" ht="15" customHeight="1">
      <c r="B209" s="354"/>
      <c r="C209" s="322"/>
      <c r="D209" s="322"/>
      <c r="E209" s="322"/>
      <c r="F209" s="315" t="s">
        <v>503</v>
      </c>
      <c r="G209" s="300"/>
      <c r="H209" s="341" t="s">
        <v>504</v>
      </c>
      <c r="I209" s="341"/>
      <c r="J209" s="341"/>
      <c r="K209" s="355"/>
    </row>
    <row r="210" ht="15" customHeight="1">
      <c r="B210" s="354"/>
      <c r="C210" s="322"/>
      <c r="D210" s="322"/>
      <c r="E210" s="322"/>
      <c r="F210" s="315" t="s">
        <v>505</v>
      </c>
      <c r="G210" s="300"/>
      <c r="H210" s="341" t="s">
        <v>666</v>
      </c>
      <c r="I210" s="341"/>
      <c r="J210" s="341"/>
      <c r="K210" s="355"/>
    </row>
    <row r="211" ht="15" customHeight="1">
      <c r="B211" s="354"/>
      <c r="C211" s="322"/>
      <c r="D211" s="322"/>
      <c r="E211" s="322"/>
      <c r="F211" s="356"/>
      <c r="G211" s="300"/>
      <c r="H211" s="357"/>
      <c r="I211" s="357"/>
      <c r="J211" s="357"/>
      <c r="K211" s="355"/>
    </row>
    <row r="212" ht="15" customHeight="1">
      <c r="B212" s="354"/>
      <c r="C212" s="294" t="s">
        <v>628</v>
      </c>
      <c r="D212" s="322"/>
      <c r="E212" s="322"/>
      <c r="F212" s="315">
        <v>1</v>
      </c>
      <c r="G212" s="300"/>
      <c r="H212" s="341" t="s">
        <v>667</v>
      </c>
      <c r="I212" s="341"/>
      <c r="J212" s="341"/>
      <c r="K212" s="355"/>
    </row>
    <row r="213" ht="15" customHeight="1">
      <c r="B213" s="354"/>
      <c r="C213" s="322"/>
      <c r="D213" s="322"/>
      <c r="E213" s="322"/>
      <c r="F213" s="315">
        <v>2</v>
      </c>
      <c r="G213" s="300"/>
      <c r="H213" s="341" t="s">
        <v>668</v>
      </c>
      <c r="I213" s="341"/>
      <c r="J213" s="341"/>
      <c r="K213" s="355"/>
    </row>
    <row r="214" ht="15" customHeight="1">
      <c r="B214" s="354"/>
      <c r="C214" s="322"/>
      <c r="D214" s="322"/>
      <c r="E214" s="322"/>
      <c r="F214" s="315">
        <v>3</v>
      </c>
      <c r="G214" s="300"/>
      <c r="H214" s="341" t="s">
        <v>669</v>
      </c>
      <c r="I214" s="341"/>
      <c r="J214" s="341"/>
      <c r="K214" s="355"/>
    </row>
    <row r="215" ht="15" customHeight="1">
      <c r="B215" s="354"/>
      <c r="C215" s="322"/>
      <c r="D215" s="322"/>
      <c r="E215" s="322"/>
      <c r="F215" s="315">
        <v>4</v>
      </c>
      <c r="G215" s="300"/>
      <c r="H215" s="341" t="s">
        <v>670</v>
      </c>
      <c r="I215" s="341"/>
      <c r="J215" s="341"/>
      <c r="K215" s="355"/>
    </row>
    <row r="216" ht="12.75" customHeight="1">
      <c r="B216" s="358"/>
      <c r="C216" s="359"/>
      <c r="D216" s="359"/>
      <c r="E216" s="359"/>
      <c r="F216" s="359"/>
      <c r="G216" s="359"/>
      <c r="H216" s="359"/>
      <c r="I216" s="359"/>
      <c r="J216" s="359"/>
      <c r="K216" s="360"/>
    </row>
  </sheetData>
  <sheetProtection autoFilter="0" deleteColumns="0" deleteRows="0" formatCells="0" formatColumns="0" formatRows="0" insertColumns="0" insertHyperlinks="0" insertRows="0" pivotTables="0" sort="0"/>
  <mergeCells count="77">
    <mergeCell ref="H208:J208"/>
    <mergeCell ref="H203:J203"/>
    <mergeCell ref="H201:J201"/>
    <mergeCell ref="H212:J212"/>
    <mergeCell ref="H214:J214"/>
    <mergeCell ref="H215:J215"/>
    <mergeCell ref="H213:J213"/>
    <mergeCell ref="H210:J210"/>
    <mergeCell ref="H209:J209"/>
    <mergeCell ref="H207:J207"/>
    <mergeCell ref="H198:J198"/>
    <mergeCell ref="C163:J163"/>
    <mergeCell ref="C120:J120"/>
    <mergeCell ref="C145:J145"/>
    <mergeCell ref="C197:J197"/>
    <mergeCell ref="H206:J206"/>
    <mergeCell ref="H204:J204"/>
    <mergeCell ref="H202:J202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C52:J52"/>
    <mergeCell ref="C53:J53"/>
    <mergeCell ref="C55:J55"/>
    <mergeCell ref="D56:J56"/>
    <mergeCell ref="D57:J5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D33:J33"/>
    <mergeCell ref="G34:J34"/>
    <mergeCell ref="G35:J35"/>
    <mergeCell ref="D49:J49"/>
    <mergeCell ref="E48:J48"/>
    <mergeCell ref="G36:J36"/>
    <mergeCell ref="G37:J37"/>
    <mergeCell ref="C23:J23"/>
    <mergeCell ref="D25:J25"/>
    <mergeCell ref="D26:J26"/>
    <mergeCell ref="D28:J28"/>
    <mergeCell ref="D29:J29"/>
    <mergeCell ref="D31:J31"/>
    <mergeCell ref="C24:J24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ageMargins left="0.5902778" right="0.5902778" top="0.5902778" bottom="0.5902778" header="0" footer="0"/>
  <pageSetup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Petr</dc:creator>
  <cp:lastModifiedBy>Jan Petr</cp:lastModifiedBy>
  <dcterms:created xsi:type="dcterms:W3CDTF">2018-11-16T13:41:52Z</dcterms:created>
  <dcterms:modified xsi:type="dcterms:W3CDTF">2018-11-16T13:42:02Z</dcterms:modified>
</cp:coreProperties>
</file>